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28"/>
  </bookViews>
  <sheets>
    <sheet name="路肩防护工程明细" sheetId="11" r:id="rId1"/>
    <sheet name="【标表2】工程量清单表（100章）" sheetId="13" r:id="rId2"/>
    <sheet name="【标表2】工程量清单表（300章）" sheetId="17" r:id="rId3"/>
    <sheet name="工程量清单汇总表" sheetId="14" r:id="rId4"/>
  </sheets>
  <definedNames>
    <definedName name="_xlnm.Print_Titles" localSheetId="0">路肩防护工程明细!$2:$3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<sst xmlns="http://schemas.openxmlformats.org/spreadsheetml/2006/main" count="249" uniqueCount="141">
  <si>
    <t>李王线（X017）路面破损处治工程明细表</t>
  </si>
  <si>
    <t>序号</t>
  </si>
  <si>
    <t>桩号位置</t>
  </si>
  <si>
    <t>项目内容</t>
  </si>
  <si>
    <t>相关尺寸</t>
  </si>
  <si>
    <r>
      <rPr>
        <sz val="10"/>
        <color theme="1"/>
        <rFont val="黑体"/>
        <charset val="134"/>
      </rPr>
      <t>挖除水泥混凝土路面（m</t>
    </r>
    <r>
      <rPr>
        <sz val="10"/>
        <color theme="1"/>
        <rFont val="宋体"/>
        <charset val="134"/>
      </rPr>
      <t>³</t>
    </r>
    <r>
      <rPr>
        <sz val="10"/>
        <color theme="1"/>
        <rFont val="黑体"/>
        <charset val="134"/>
      </rPr>
      <t>）</t>
    </r>
  </si>
  <si>
    <r>
      <rPr>
        <sz val="10"/>
        <color theme="1"/>
        <rFont val="黑体"/>
        <charset val="134"/>
      </rPr>
      <t>人工清理土方量（m</t>
    </r>
    <r>
      <rPr>
        <sz val="10"/>
        <color theme="1"/>
        <rFont val="宋体"/>
        <charset val="134"/>
      </rPr>
      <t>³</t>
    </r>
    <r>
      <rPr>
        <sz val="10"/>
        <color theme="1"/>
        <rFont val="黑体"/>
        <charset val="134"/>
      </rPr>
      <t>）</t>
    </r>
  </si>
  <si>
    <t>浇筑C30砼面层厚24cm（㎡）</t>
  </si>
  <si>
    <t>φ14*0.7钢筋根数（根）</t>
  </si>
  <si>
    <t>φ14钢筋长度（m）</t>
  </si>
  <si>
    <t>备注</t>
  </si>
  <si>
    <t>长（m）</t>
  </si>
  <si>
    <t>宽（m）</t>
  </si>
  <si>
    <t>高（m）</t>
  </si>
  <si>
    <t xml:space="preserve">K4+490
（左幅）               </t>
  </si>
  <si>
    <t>挖除水泥混凝土路面</t>
  </si>
  <si>
    <t>人工清理土方</t>
  </si>
  <si>
    <t>浇筑C30砼面层厚24cm</t>
  </si>
  <si>
    <t>φ14拉筋</t>
  </si>
  <si>
    <t xml:space="preserve">K5+814
（左幅）             </t>
  </si>
  <si>
    <t xml:space="preserve">K7+025
（左幅）             </t>
  </si>
  <si>
    <t xml:space="preserve">K7+025
（右幅）               </t>
  </si>
  <si>
    <t xml:space="preserve">K7+407
（左幅）             </t>
  </si>
  <si>
    <t xml:space="preserve">K7+407
（右幅）               </t>
  </si>
  <si>
    <t xml:space="preserve">K7+470 
（左幅）             </t>
  </si>
  <si>
    <t xml:space="preserve">K7+780
（左幅）             </t>
  </si>
  <si>
    <t xml:space="preserve">K7+780
（右幅）               </t>
  </si>
  <si>
    <t xml:space="preserve">K8+840 
（左幅）              </t>
  </si>
  <si>
    <t xml:space="preserve">K9+356
（左幅）             </t>
  </si>
  <si>
    <t xml:space="preserve">K9+356
（右幅）               </t>
  </si>
  <si>
    <t xml:space="preserve">K9+828
（左幅）             </t>
  </si>
  <si>
    <t xml:space="preserve">K9+828
（右幅）               </t>
  </si>
  <si>
    <t xml:space="preserve">K9+887
（左幅）             </t>
  </si>
  <si>
    <t xml:space="preserve">K9+887
（右幅）               </t>
  </si>
  <si>
    <t xml:space="preserve">K10+285
（右幅）              </t>
  </si>
  <si>
    <t xml:space="preserve">K10+346
（左幅）              </t>
  </si>
  <si>
    <t xml:space="preserve">K10+561
（左幅）             </t>
  </si>
  <si>
    <t xml:space="preserve">K10+561
（右幅）               </t>
  </si>
  <si>
    <t xml:space="preserve">K11+238
（右幅）              </t>
  </si>
  <si>
    <t xml:space="preserve">K11+678
（左幅）             </t>
  </si>
  <si>
    <t xml:space="preserve">K11+678
（右幅）               </t>
  </si>
  <si>
    <t>合计</t>
  </si>
  <si>
    <t>说明：
1.此表工程量为预估工程量，结算时以现场核定工程量为准
2.钢筋长度：X062线φ14中缝拉筋：0.7m长，间距0.9m，根数（取整数）=长度/0.9-1</t>
  </si>
  <si>
    <t>编制：</t>
  </si>
  <si>
    <t>复核：</t>
  </si>
  <si>
    <t>工程量清单表</t>
  </si>
  <si>
    <t>项目名称：李王线（X017）路面破损处治工程</t>
  </si>
  <si>
    <t>第100章 总则</t>
  </si>
  <si>
    <t>子目号</t>
  </si>
  <si>
    <t>子目名称</t>
  </si>
  <si>
    <t>单位</t>
  </si>
  <si>
    <t>数量</t>
  </si>
  <si>
    <t>单价</t>
  </si>
  <si>
    <t>合价</t>
  </si>
  <si>
    <t>101</t>
  </si>
  <si>
    <t>保险费</t>
  </si>
  <si>
    <t>101-01</t>
  </si>
  <si>
    <t>101-01-01</t>
  </si>
  <si>
    <t>建筑工程一切险</t>
  </si>
  <si>
    <t>总额</t>
  </si>
  <si>
    <t>101-01-02</t>
  </si>
  <si>
    <t>第三方责任险</t>
  </si>
  <si>
    <t>102</t>
  </si>
  <si>
    <t>工程管理费</t>
  </si>
  <si>
    <t>102-01</t>
  </si>
  <si>
    <t>养护记录及档案资料费</t>
  </si>
  <si>
    <t>102-03</t>
  </si>
  <si>
    <t>安全生产费</t>
  </si>
  <si>
    <t>第100章    合计    人民币</t>
  </si>
  <si>
    <t>元</t>
  </si>
  <si>
    <t>第300章 路面工程</t>
  </si>
  <si>
    <t>305</t>
  </si>
  <si>
    <t>挖除、铣刨旧路面</t>
  </si>
  <si>
    <t>305-01</t>
  </si>
  <si>
    <t>水泥混凝土路面</t>
  </si>
  <si>
    <t>305-01-01</t>
  </si>
  <si>
    <t>m3</t>
  </si>
  <si>
    <t>305-05</t>
  </si>
  <si>
    <t>挖除基层、底基层</t>
  </si>
  <si>
    <t>305-05-01</t>
  </si>
  <si>
    <t>322</t>
  </si>
  <si>
    <t>水泥混凝土面板</t>
  </si>
  <si>
    <t>322-01</t>
  </si>
  <si>
    <t>322-01-01</t>
  </si>
  <si>
    <t>厚24cm（按厚度从薄到厚依次排列）</t>
  </si>
  <si>
    <t>m2</t>
  </si>
  <si>
    <t>单价=97.45+5.79*9</t>
  </si>
  <si>
    <t>322-05</t>
  </si>
  <si>
    <t>路面钢筋</t>
  </si>
  <si>
    <t>322-05-01</t>
  </si>
  <si>
    <t>路面钢筋（制作费）</t>
  </si>
  <si>
    <t>kg</t>
  </si>
  <si>
    <t>数量=长度*1.21</t>
  </si>
  <si>
    <t>32205-02</t>
  </si>
  <si>
    <t>路面钢筋（材料费）</t>
  </si>
  <si>
    <t>第300章    合计    人民币</t>
  </si>
  <si>
    <t>工程量清单汇总表</t>
  </si>
  <si>
    <t>章次</t>
  </si>
  <si>
    <t>科目名称</t>
  </si>
  <si>
    <t>金额（元）</t>
  </si>
  <si>
    <t>1</t>
  </si>
  <si>
    <t>100</t>
  </si>
  <si>
    <t xml:space="preserve"> 总则</t>
  </si>
  <si>
    <t>2</t>
  </si>
  <si>
    <t>200</t>
  </si>
  <si>
    <t xml:space="preserve"> 路基工程</t>
  </si>
  <si>
    <t>3</t>
  </si>
  <si>
    <t>300</t>
  </si>
  <si>
    <t xml:space="preserve"> 路面工程</t>
  </si>
  <si>
    <t>4</t>
  </si>
  <si>
    <t>400</t>
  </si>
  <si>
    <t xml:space="preserve"> 桥涵工程</t>
  </si>
  <si>
    <t>5</t>
  </si>
  <si>
    <t>500</t>
  </si>
  <si>
    <t xml:space="preserve"> 隧道工程</t>
  </si>
  <si>
    <t>6</t>
  </si>
  <si>
    <t>600</t>
  </si>
  <si>
    <t xml:space="preserve"> 安全设施及预埋管件工程</t>
  </si>
  <si>
    <t>7</t>
  </si>
  <si>
    <t>700</t>
  </si>
  <si>
    <t xml:space="preserve"> 绿化及环境保护工程</t>
  </si>
  <si>
    <t>8</t>
  </si>
  <si>
    <t>800</t>
  </si>
  <si>
    <t xml:space="preserve"> 房建工程</t>
  </si>
  <si>
    <t>9</t>
  </si>
  <si>
    <t>900</t>
  </si>
  <si>
    <t xml:space="preserve"> 机电工程</t>
  </si>
  <si>
    <t>10</t>
  </si>
  <si>
    <t>第100章至第900章合计</t>
  </si>
  <si>
    <t>11</t>
  </si>
  <si>
    <t>已包含在清单合计中的材料、工程设备、专业工程暂估价合计</t>
  </si>
  <si>
    <t>12</t>
  </si>
  <si>
    <t>清单合计减去材料、工程设备、专业工程暂估价合计</t>
  </si>
  <si>
    <t>13</t>
  </si>
  <si>
    <t>计日工合计</t>
  </si>
  <si>
    <t>14</t>
  </si>
  <si>
    <t>暂列金额（不含计日工总额）</t>
  </si>
  <si>
    <t>15</t>
  </si>
  <si>
    <t>工程量清单总价</t>
  </si>
  <si>
    <t>清单   第 1 页</t>
  </si>
  <si>
    <t>共 1 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</si>
</sst>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1"/>
      <color theme="1"/>
      <name val="宋体"/>
      <charset val="134"/>
      <scheme val="minor"/>
    </font>
    <font>
      <sz val="11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2"/>
      <name val="Arial"/>
      <charset val="134"/>
    </font>
    <font>
      <sz val="1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8"/>
      <color indexed="8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6" borderId="21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0" fillId="0" borderId="0"/>
  </cellStyleXfs>
  <cellXfs count="84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2" borderId="0" xfId="0" applyFont="1" applyFill="1" applyBorder="1" applyAlignment="1" applyProtection="1">
      <alignment horizontal="center" vertical="top" wrapText="1"/>
    </xf>
    <xf numFmtId="176" fontId="4" fillId="2" borderId="0" xfId="0" applyNumberFormat="1" applyFont="1" applyFill="1" applyBorder="1" applyAlignment="1" applyProtection="1">
      <alignment horizontal="center" vertical="top" wrapText="1"/>
    </xf>
    <xf numFmtId="0" fontId="5" fillId="2" borderId="0" xfId="0" applyFont="1" applyFill="1" applyBorder="1" applyAlignment="1" applyProtection="1">
      <alignment horizontal="left" vertical="center" wrapText="1"/>
    </xf>
    <xf numFmtId="0" fontId="5" fillId="2" borderId="0" xfId="0" applyFont="1" applyFill="1" applyBorder="1" applyAlignment="1" applyProtection="1">
      <alignment horizontal="left" vertical="top" wrapText="1"/>
    </xf>
    <xf numFmtId="176" fontId="5" fillId="2" borderId="0" xfId="0" applyNumberFormat="1" applyFont="1" applyFill="1" applyBorder="1" applyAlignment="1" applyProtection="1">
      <alignment horizontal="center" vertical="top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176" fontId="5" fillId="2" borderId="4" xfId="0" applyNumberFormat="1" applyFont="1" applyFill="1" applyBorder="1" applyAlignment="1" applyProtection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 applyProtection="1">
      <alignment horizontal="right" vertical="center" wrapText="1"/>
    </xf>
    <xf numFmtId="176" fontId="8" fillId="2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/>
    <xf numFmtId="176" fontId="7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11" fillId="0" borderId="0" xfId="0" applyFont="1" applyFill="1" applyBorder="1" applyAlignment="1" applyProtection="1">
      <alignment horizontal="center" vertical="top" wrapText="1"/>
    </xf>
    <xf numFmtId="0" fontId="12" fillId="0" borderId="0" xfId="0" applyFont="1" applyFill="1" applyAlignment="1" applyProtection="1">
      <alignment horizontal="left" vertical="center" wrapText="1"/>
    </xf>
    <xf numFmtId="0" fontId="13" fillId="0" borderId="5" xfId="0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left" vertical="center" wrapText="1"/>
    </xf>
    <xf numFmtId="0" fontId="15" fillId="0" borderId="4" xfId="0" applyFont="1" applyFill="1" applyBorder="1" applyAlignment="1" applyProtection="1">
      <alignment horizontal="center" vertical="center" wrapText="1"/>
    </xf>
    <xf numFmtId="176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left" vertical="center" wrapText="1"/>
    </xf>
    <xf numFmtId="0" fontId="15" fillId="0" borderId="8" xfId="0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/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16" fillId="0" borderId="13" xfId="0" applyFont="1" applyFill="1" applyBorder="1" applyAlignment="1" applyProtection="1">
      <alignment horizontal="center" vertical="center" wrapText="1"/>
    </xf>
    <xf numFmtId="0" fontId="13" fillId="0" borderId="13" xfId="0" applyFont="1" applyFill="1" applyBorder="1" applyAlignment="1" applyProtection="1">
      <alignment horizontal="center" vertical="center" wrapText="1"/>
    </xf>
    <xf numFmtId="176" fontId="13" fillId="0" borderId="13" xfId="0" applyNumberFormat="1" applyFont="1" applyFill="1" applyBorder="1" applyAlignment="1" applyProtection="1">
      <alignment horizontal="center" vertical="center" wrapText="1"/>
    </xf>
    <xf numFmtId="176" fontId="16" fillId="0" borderId="1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left" vertical="top"/>
    </xf>
    <xf numFmtId="0" fontId="2" fillId="0" borderId="0" xfId="0" applyFont="1" applyFill="1" applyBorder="1" applyAlignment="1">
      <alignment vertical="center"/>
    </xf>
    <xf numFmtId="0" fontId="11" fillId="2" borderId="0" xfId="0" applyFont="1" applyFill="1" applyBorder="1" applyAlignment="1" applyProtection="1">
      <alignment horizontal="center" vertical="top" wrapText="1"/>
    </xf>
    <xf numFmtId="0" fontId="12" fillId="2" borderId="0" xfId="0" applyFont="1" applyFill="1" applyAlignment="1" applyProtection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13" fillId="2" borderId="14" xfId="0" applyFont="1" applyFill="1" applyBorder="1" applyAlignment="1" applyProtection="1">
      <alignment horizontal="center" vertical="center" wrapText="1"/>
    </xf>
    <xf numFmtId="0" fontId="14" fillId="2" borderId="14" xfId="0" applyFont="1" applyFill="1" applyBorder="1" applyAlignment="1" applyProtection="1">
      <alignment horizontal="center" vertical="center" wrapText="1"/>
    </xf>
    <xf numFmtId="0" fontId="14" fillId="2" borderId="14" xfId="0" applyFont="1" applyFill="1" applyBorder="1" applyAlignment="1" applyProtection="1">
      <alignment horizontal="left" vertical="center" wrapText="1"/>
    </xf>
    <xf numFmtId="0" fontId="15" fillId="2" borderId="14" xfId="0" applyFont="1" applyFill="1" applyBorder="1" applyAlignment="1" applyProtection="1">
      <alignment horizontal="center" vertical="center" wrapText="1"/>
    </xf>
    <xf numFmtId="176" fontId="15" fillId="2" borderId="14" xfId="0" applyNumberFormat="1" applyFont="1" applyFill="1" applyBorder="1" applyAlignment="1" applyProtection="1">
      <alignment horizontal="right" vertical="center" wrapText="1"/>
    </xf>
    <xf numFmtId="176" fontId="15" fillId="2" borderId="14" xfId="0" applyNumberFormat="1" applyFont="1" applyFill="1" applyBorder="1" applyAlignment="1" applyProtection="1">
      <alignment horizontal="center" vertical="center" wrapText="1"/>
    </xf>
    <xf numFmtId="0" fontId="15" fillId="2" borderId="14" xfId="0" applyFont="1" applyFill="1" applyBorder="1" applyAlignment="1" applyProtection="1">
      <alignment horizontal="left" vertical="center" wrapText="1"/>
    </xf>
    <xf numFmtId="0" fontId="16" fillId="0" borderId="15" xfId="0" applyFont="1" applyFill="1" applyBorder="1" applyAlignment="1" applyProtection="1">
      <alignment horizontal="center" vertical="center" wrapText="1"/>
    </xf>
    <xf numFmtId="0" fontId="13" fillId="0" borderId="15" xfId="0" applyFont="1" applyFill="1" applyBorder="1" applyAlignment="1" applyProtection="1">
      <alignment horizontal="center" vertical="center" wrapText="1"/>
    </xf>
    <xf numFmtId="176" fontId="13" fillId="0" borderId="15" xfId="0" applyNumberFormat="1" applyFont="1" applyFill="1" applyBorder="1" applyAlignment="1" applyProtection="1">
      <alignment horizontal="center" vertical="center" wrapText="1"/>
    </xf>
    <xf numFmtId="176" fontId="16" fillId="0" borderId="15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8" fillId="2" borderId="0" xfId="0" applyFont="1" applyFill="1" applyBorder="1" applyAlignment="1" applyProtection="1">
      <alignment horizontal="right" vertical="center" wrapText="1"/>
    </xf>
    <xf numFmtId="0" fontId="19" fillId="0" borderId="0" xfId="0" applyFont="1"/>
    <xf numFmtId="0" fontId="0" fillId="0" borderId="0" xfId="0" applyAlignment="1">
      <alignment horizontal="center" vertical="center"/>
    </xf>
    <xf numFmtId="0" fontId="0" fillId="0" borderId="0" xfId="0" applyFill="1"/>
    <xf numFmtId="0" fontId="20" fillId="0" borderId="0" xfId="0" applyFont="1" applyFill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center"/>
    </xf>
    <xf numFmtId="176" fontId="22" fillId="0" borderId="14" xfId="0" applyNumberFormat="1" applyFont="1" applyBorder="1" applyAlignment="1">
      <alignment horizontal="center" vertical="center"/>
    </xf>
    <xf numFmtId="0" fontId="0" fillId="0" borderId="14" xfId="0" applyBorder="1"/>
    <xf numFmtId="0" fontId="22" fillId="0" borderId="14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14" xfId="0" applyFont="1" applyFill="1" applyBorder="1" applyAlignment="1">
      <alignment horizontal="left" vertical="top"/>
    </xf>
    <xf numFmtId="0" fontId="22" fillId="0" borderId="14" xfId="0" applyFont="1" applyBorder="1" applyAlignment="1">
      <alignment horizontal="left" vertical="top"/>
    </xf>
    <xf numFmtId="0" fontId="0" fillId="0" borderId="0" xfId="0" applyFill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0"/>
  <sheetViews>
    <sheetView tabSelected="1" zoomScale="160" zoomScaleNormal="160" workbookViewId="0">
      <pane xSplit="2" ySplit="3" topLeftCell="C77" activePane="bottomRight" state="frozen"/>
      <selection/>
      <selection pane="topRight"/>
      <selection pane="bottomLeft"/>
      <selection pane="bottomRight" activeCell="B4" sqref="B4:B7"/>
    </sheetView>
  </sheetViews>
  <sheetFormatPr defaultColWidth="9" defaultRowHeight="13.5"/>
  <cols>
    <col min="1" max="1" width="4.375" customWidth="1"/>
    <col min="2" max="2" width="8.425" style="66" customWidth="1"/>
    <col min="3" max="3" width="17.1916666666667" customWidth="1"/>
    <col min="4" max="6" width="7.125" customWidth="1"/>
    <col min="7" max="11" width="8.625" customWidth="1"/>
  </cols>
  <sheetData>
    <row r="1" ht="40" customHeight="1" spans="1:12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="64" customFormat="1" ht="24" customHeight="1" spans="1:12">
      <c r="A2" s="68" t="s">
        <v>1</v>
      </c>
      <c r="B2" s="69" t="s">
        <v>2</v>
      </c>
      <c r="C2" s="70" t="s">
        <v>3</v>
      </c>
      <c r="D2" s="68" t="s">
        <v>4</v>
      </c>
      <c r="E2" s="68"/>
      <c r="F2" s="68"/>
      <c r="G2" s="70" t="s">
        <v>5</v>
      </c>
      <c r="H2" s="70" t="s">
        <v>6</v>
      </c>
      <c r="I2" s="70" t="s">
        <v>7</v>
      </c>
      <c r="J2" s="70" t="s">
        <v>8</v>
      </c>
      <c r="K2" s="70" t="s">
        <v>9</v>
      </c>
      <c r="L2" s="71" t="s">
        <v>10</v>
      </c>
    </row>
    <row r="3" s="64" customFormat="1" ht="24" customHeight="1" spans="1:12">
      <c r="A3" s="68"/>
      <c r="B3" s="69"/>
      <c r="C3" s="70"/>
      <c r="D3" s="70" t="s">
        <v>11</v>
      </c>
      <c r="E3" s="70" t="s">
        <v>12</v>
      </c>
      <c r="F3" s="70" t="s">
        <v>13</v>
      </c>
      <c r="G3" s="70"/>
      <c r="H3" s="70"/>
      <c r="I3" s="70"/>
      <c r="J3" s="70"/>
      <c r="K3" s="70"/>
      <c r="L3" s="71"/>
    </row>
    <row r="4" customFormat="1" ht="21" customHeight="1" spans="1:12">
      <c r="A4" s="72">
        <v>1</v>
      </c>
      <c r="B4" s="73" t="s">
        <v>14</v>
      </c>
      <c r="C4" s="74" t="s">
        <v>15</v>
      </c>
      <c r="D4" s="75">
        <v>8.6</v>
      </c>
      <c r="E4" s="75">
        <v>2.8</v>
      </c>
      <c r="F4" s="75">
        <v>0.2</v>
      </c>
      <c r="G4" s="75">
        <f>D4*E4*F4</f>
        <v>4.816</v>
      </c>
      <c r="H4" s="75"/>
      <c r="I4" s="75"/>
      <c r="J4" s="75"/>
      <c r="K4" s="75"/>
      <c r="L4" s="76"/>
    </row>
    <row r="5" customFormat="1" ht="21" customHeight="1" spans="1:12">
      <c r="A5" s="72"/>
      <c r="B5" s="73"/>
      <c r="C5" s="74" t="s">
        <v>16</v>
      </c>
      <c r="D5" s="75">
        <v>8.6</v>
      </c>
      <c r="E5" s="75">
        <v>2.8</v>
      </c>
      <c r="F5" s="75">
        <v>0.04</v>
      </c>
      <c r="G5" s="75"/>
      <c r="H5" s="75">
        <f>D5*E5*F5</f>
        <v>0.9632</v>
      </c>
      <c r="I5" s="75"/>
      <c r="J5" s="75"/>
      <c r="K5" s="75"/>
      <c r="L5" s="76"/>
    </row>
    <row r="6" customFormat="1" ht="21" customHeight="1" spans="1:12">
      <c r="A6" s="72"/>
      <c r="B6" s="73"/>
      <c r="C6" s="74" t="s">
        <v>17</v>
      </c>
      <c r="D6" s="75">
        <v>8.6</v>
      </c>
      <c r="E6" s="75">
        <v>2.8</v>
      </c>
      <c r="F6" s="75">
        <v>0.24</v>
      </c>
      <c r="G6" s="75"/>
      <c r="H6" s="75"/>
      <c r="I6" s="75">
        <f>D6*E6</f>
        <v>24.08</v>
      </c>
      <c r="J6" s="75"/>
      <c r="K6" s="75"/>
      <c r="L6" s="76"/>
    </row>
    <row r="7" customFormat="1" ht="21" customHeight="1" spans="1:12">
      <c r="A7" s="72"/>
      <c r="B7" s="73"/>
      <c r="C7" s="74" t="s">
        <v>18</v>
      </c>
      <c r="D7" s="75">
        <v>8.6</v>
      </c>
      <c r="E7" s="75"/>
      <c r="F7" s="75"/>
      <c r="G7" s="75"/>
      <c r="H7" s="75"/>
      <c r="I7" s="75"/>
      <c r="J7" s="75">
        <v>9</v>
      </c>
      <c r="K7" s="75">
        <f>J7*0.7</f>
        <v>6.3</v>
      </c>
      <c r="L7" s="76"/>
    </row>
    <row r="8" customFormat="1" ht="21" customHeight="1" spans="1:12">
      <c r="A8" s="72">
        <v>2</v>
      </c>
      <c r="B8" s="73" t="s">
        <v>19</v>
      </c>
      <c r="C8" s="74" t="s">
        <v>15</v>
      </c>
      <c r="D8" s="75">
        <v>4</v>
      </c>
      <c r="E8" s="75">
        <v>2.8</v>
      </c>
      <c r="F8" s="75">
        <v>0.2</v>
      </c>
      <c r="G8" s="75">
        <f>D8*E8*F8</f>
        <v>2.24</v>
      </c>
      <c r="H8" s="75"/>
      <c r="I8" s="75"/>
      <c r="J8" s="75"/>
      <c r="K8" s="75"/>
      <c r="L8" s="76"/>
    </row>
    <row r="9" customFormat="1" ht="21" customHeight="1" spans="1:12">
      <c r="A9" s="72"/>
      <c r="B9" s="73"/>
      <c r="C9" s="74" t="s">
        <v>16</v>
      </c>
      <c r="D9" s="75">
        <v>4</v>
      </c>
      <c r="E9" s="75">
        <v>2.8</v>
      </c>
      <c r="F9" s="75">
        <v>0.04</v>
      </c>
      <c r="G9" s="75"/>
      <c r="H9" s="75">
        <f>D9*E9*F9</f>
        <v>0.448</v>
      </c>
      <c r="I9" s="75"/>
      <c r="J9" s="75"/>
      <c r="K9" s="75"/>
      <c r="L9" s="76"/>
    </row>
    <row r="10" customFormat="1" ht="21" customHeight="1" spans="1:12">
      <c r="A10" s="72"/>
      <c r="B10" s="73"/>
      <c r="C10" s="74" t="s">
        <v>17</v>
      </c>
      <c r="D10" s="75">
        <v>4</v>
      </c>
      <c r="E10" s="75">
        <v>2.8</v>
      </c>
      <c r="F10" s="75">
        <v>0.24</v>
      </c>
      <c r="G10" s="75"/>
      <c r="H10" s="75"/>
      <c r="I10" s="75">
        <f>D10*E10</f>
        <v>11.2</v>
      </c>
      <c r="J10" s="75"/>
      <c r="K10" s="75"/>
      <c r="L10" s="76"/>
    </row>
    <row r="11" customFormat="1" ht="21" customHeight="1" spans="1:12">
      <c r="A11" s="72"/>
      <c r="B11" s="73"/>
      <c r="C11" s="74" t="s">
        <v>18</v>
      </c>
      <c r="D11" s="75">
        <v>4</v>
      </c>
      <c r="E11" s="75"/>
      <c r="F11" s="75"/>
      <c r="G11" s="75"/>
      <c r="H11" s="75"/>
      <c r="I11" s="75"/>
      <c r="J11" s="75">
        <v>3</v>
      </c>
      <c r="K11" s="75">
        <f>J11*0.7</f>
        <v>2.1</v>
      </c>
      <c r="L11" s="76"/>
    </row>
    <row r="12" customFormat="1" ht="21" customHeight="1" spans="1:12">
      <c r="A12" s="72">
        <v>3</v>
      </c>
      <c r="B12" s="73" t="s">
        <v>20</v>
      </c>
      <c r="C12" s="74" t="s">
        <v>15</v>
      </c>
      <c r="D12" s="75">
        <v>3.3</v>
      </c>
      <c r="E12" s="75">
        <v>2.8</v>
      </c>
      <c r="F12" s="75">
        <v>0.2</v>
      </c>
      <c r="G12" s="75">
        <f>D12*E12*F12</f>
        <v>1.848</v>
      </c>
      <c r="H12" s="75"/>
      <c r="I12" s="75"/>
      <c r="J12" s="75"/>
      <c r="K12" s="75"/>
      <c r="L12" s="76"/>
    </row>
    <row r="13" customFormat="1" ht="21" customHeight="1" spans="1:12">
      <c r="A13" s="72"/>
      <c r="B13" s="73"/>
      <c r="C13" s="74" t="s">
        <v>16</v>
      </c>
      <c r="D13" s="75">
        <v>3.3</v>
      </c>
      <c r="E13" s="75">
        <v>2.8</v>
      </c>
      <c r="F13" s="75">
        <v>0.04</v>
      </c>
      <c r="G13" s="75"/>
      <c r="H13" s="75">
        <f>D13*E13*F13</f>
        <v>0.3696</v>
      </c>
      <c r="I13" s="75"/>
      <c r="J13" s="75"/>
      <c r="K13" s="75"/>
      <c r="L13" s="76"/>
    </row>
    <row r="14" customFormat="1" ht="21" customHeight="1" spans="1:12">
      <c r="A14" s="72"/>
      <c r="B14" s="73"/>
      <c r="C14" s="74" t="s">
        <v>17</v>
      </c>
      <c r="D14" s="75">
        <v>3.3</v>
      </c>
      <c r="E14" s="75">
        <v>2.8</v>
      </c>
      <c r="F14" s="75">
        <v>0.24</v>
      </c>
      <c r="G14" s="75"/>
      <c r="H14" s="75"/>
      <c r="I14" s="75">
        <f>D14*E14</f>
        <v>9.24</v>
      </c>
      <c r="J14" s="75"/>
      <c r="K14" s="75"/>
      <c r="L14" s="76"/>
    </row>
    <row r="15" customFormat="1" ht="21" customHeight="1" spans="1:12">
      <c r="A15" s="72"/>
      <c r="B15" s="73"/>
      <c r="C15" s="74" t="s">
        <v>18</v>
      </c>
      <c r="D15" s="75">
        <v>3.3</v>
      </c>
      <c r="E15" s="75"/>
      <c r="F15" s="75"/>
      <c r="G15" s="75"/>
      <c r="H15" s="75"/>
      <c r="I15" s="75"/>
      <c r="J15" s="75">
        <v>3</v>
      </c>
      <c r="K15" s="75">
        <f>J15*0.7</f>
        <v>2.1</v>
      </c>
      <c r="L15" s="76"/>
    </row>
    <row r="16" customFormat="1" ht="21" customHeight="1" spans="1:12">
      <c r="A16" s="72"/>
      <c r="B16" s="73" t="s">
        <v>21</v>
      </c>
      <c r="C16" s="74" t="s">
        <v>15</v>
      </c>
      <c r="D16" s="75">
        <v>3.3</v>
      </c>
      <c r="E16" s="75">
        <v>2.8</v>
      </c>
      <c r="F16" s="75">
        <v>0.2</v>
      </c>
      <c r="G16" s="75">
        <f>D16*E16*F16</f>
        <v>1.848</v>
      </c>
      <c r="H16" s="75"/>
      <c r="I16" s="75"/>
      <c r="J16" s="75"/>
      <c r="K16" s="75"/>
      <c r="L16" s="76"/>
    </row>
    <row r="17" customFormat="1" ht="21" customHeight="1" spans="1:12">
      <c r="A17" s="72"/>
      <c r="B17" s="73"/>
      <c r="C17" s="74" t="s">
        <v>16</v>
      </c>
      <c r="D17" s="75">
        <v>3.3</v>
      </c>
      <c r="E17" s="75">
        <v>2.8</v>
      </c>
      <c r="F17" s="75">
        <v>0.04</v>
      </c>
      <c r="G17" s="75"/>
      <c r="H17" s="75">
        <f>D17*E17*F17</f>
        <v>0.3696</v>
      </c>
      <c r="I17" s="75"/>
      <c r="J17" s="75"/>
      <c r="K17" s="75"/>
      <c r="L17" s="76"/>
    </row>
    <row r="18" customFormat="1" ht="21" customHeight="1" spans="1:12">
      <c r="A18" s="72"/>
      <c r="B18" s="73"/>
      <c r="C18" s="74" t="s">
        <v>17</v>
      </c>
      <c r="D18" s="75">
        <v>3.3</v>
      </c>
      <c r="E18" s="75">
        <v>2.8</v>
      </c>
      <c r="F18" s="75">
        <v>0.24</v>
      </c>
      <c r="G18" s="75"/>
      <c r="H18" s="75"/>
      <c r="I18" s="75">
        <f>D18*E18</f>
        <v>9.24</v>
      </c>
      <c r="J18" s="75"/>
      <c r="K18" s="75"/>
      <c r="L18" s="76"/>
    </row>
    <row r="19" customFormat="1" ht="21" customHeight="1" spans="1:12">
      <c r="A19" s="72">
        <v>4</v>
      </c>
      <c r="B19" s="73" t="s">
        <v>22</v>
      </c>
      <c r="C19" s="74" t="s">
        <v>15</v>
      </c>
      <c r="D19" s="75">
        <v>3.7</v>
      </c>
      <c r="E19" s="75">
        <v>2.8</v>
      </c>
      <c r="F19" s="75">
        <v>0.2</v>
      </c>
      <c r="G19" s="75">
        <f>D19*E19*F19</f>
        <v>2.072</v>
      </c>
      <c r="H19" s="75"/>
      <c r="I19" s="75"/>
      <c r="J19" s="75"/>
      <c r="K19" s="75"/>
      <c r="L19" s="76"/>
    </row>
    <row r="20" customFormat="1" ht="21" customHeight="1" spans="1:12">
      <c r="A20" s="72"/>
      <c r="B20" s="73"/>
      <c r="C20" s="74" t="s">
        <v>16</v>
      </c>
      <c r="D20" s="75">
        <v>3.7</v>
      </c>
      <c r="E20" s="75">
        <v>2.8</v>
      </c>
      <c r="F20" s="75">
        <v>0.04</v>
      </c>
      <c r="G20" s="75"/>
      <c r="H20" s="75">
        <f>D20*E20*F20</f>
        <v>0.4144</v>
      </c>
      <c r="I20" s="75"/>
      <c r="J20" s="75"/>
      <c r="K20" s="75"/>
      <c r="L20" s="76"/>
    </row>
    <row r="21" customFormat="1" ht="21" customHeight="1" spans="1:12">
      <c r="A21" s="72"/>
      <c r="B21" s="73"/>
      <c r="C21" s="74" t="s">
        <v>17</v>
      </c>
      <c r="D21" s="75">
        <v>3.7</v>
      </c>
      <c r="E21" s="75">
        <v>2.8</v>
      </c>
      <c r="F21" s="75">
        <v>0.24</v>
      </c>
      <c r="G21" s="75"/>
      <c r="H21" s="75"/>
      <c r="I21" s="75">
        <f>D21*E21</f>
        <v>10.36</v>
      </c>
      <c r="J21" s="75"/>
      <c r="K21" s="75"/>
      <c r="L21" s="76"/>
    </row>
    <row r="22" customFormat="1" ht="21" customHeight="1" spans="1:12">
      <c r="A22" s="72"/>
      <c r="B22" s="73" t="s">
        <v>23</v>
      </c>
      <c r="C22" s="74" t="s">
        <v>15</v>
      </c>
      <c r="D22" s="75">
        <v>8.3</v>
      </c>
      <c r="E22" s="75">
        <v>2.8</v>
      </c>
      <c r="F22" s="75">
        <v>0.2</v>
      </c>
      <c r="G22" s="75">
        <f>D22*E22*F22</f>
        <v>4.648</v>
      </c>
      <c r="H22" s="75"/>
      <c r="I22" s="75"/>
      <c r="J22" s="75"/>
      <c r="K22" s="75"/>
      <c r="L22" s="76"/>
    </row>
    <row r="23" customFormat="1" ht="21" customHeight="1" spans="1:12">
      <c r="A23" s="72"/>
      <c r="B23" s="73"/>
      <c r="C23" s="74" t="s">
        <v>16</v>
      </c>
      <c r="D23" s="75">
        <v>8.3</v>
      </c>
      <c r="E23" s="75">
        <v>2.8</v>
      </c>
      <c r="F23" s="75">
        <v>0.04</v>
      </c>
      <c r="G23" s="75"/>
      <c r="H23" s="75">
        <f>D23*E23*F23</f>
        <v>0.9296</v>
      </c>
      <c r="I23" s="75"/>
      <c r="J23" s="75"/>
      <c r="K23" s="75"/>
      <c r="L23" s="76"/>
    </row>
    <row r="24" customFormat="1" ht="21" customHeight="1" spans="1:12">
      <c r="A24" s="72"/>
      <c r="B24" s="73"/>
      <c r="C24" s="74" t="s">
        <v>17</v>
      </c>
      <c r="D24" s="75">
        <v>8.3</v>
      </c>
      <c r="E24" s="75">
        <v>2.8</v>
      </c>
      <c r="F24" s="75">
        <v>0.24</v>
      </c>
      <c r="G24" s="75"/>
      <c r="H24" s="75"/>
      <c r="I24" s="75">
        <f>D24*E24</f>
        <v>23.24</v>
      </c>
      <c r="J24" s="75"/>
      <c r="K24" s="75"/>
      <c r="L24" s="76"/>
    </row>
    <row r="25" customFormat="1" ht="21" customHeight="1" spans="1:12">
      <c r="A25" s="72"/>
      <c r="B25" s="73"/>
      <c r="C25" s="74" t="s">
        <v>18</v>
      </c>
      <c r="D25" s="75">
        <v>8.3</v>
      </c>
      <c r="E25" s="75"/>
      <c r="F25" s="75"/>
      <c r="G25" s="75"/>
      <c r="H25" s="75"/>
      <c r="I25" s="75"/>
      <c r="J25" s="75">
        <v>8</v>
      </c>
      <c r="K25" s="75">
        <f>J25*0.7</f>
        <v>5.6</v>
      </c>
      <c r="L25" s="76"/>
    </row>
    <row r="26" customFormat="1" ht="21" customHeight="1" spans="1:12">
      <c r="A26" s="72">
        <v>5</v>
      </c>
      <c r="B26" s="73" t="s">
        <v>24</v>
      </c>
      <c r="C26" s="74" t="s">
        <v>15</v>
      </c>
      <c r="D26" s="75">
        <v>4.6</v>
      </c>
      <c r="E26" s="75">
        <v>2.8</v>
      </c>
      <c r="F26" s="75">
        <v>0.2</v>
      </c>
      <c r="G26" s="75">
        <f>D26*E26*F26</f>
        <v>2.576</v>
      </c>
      <c r="H26" s="75"/>
      <c r="I26" s="75"/>
      <c r="J26" s="75"/>
      <c r="K26" s="75"/>
      <c r="L26" s="76"/>
    </row>
    <row r="27" customFormat="1" ht="21" customHeight="1" spans="1:12">
      <c r="A27" s="72"/>
      <c r="B27" s="73"/>
      <c r="C27" s="74" t="s">
        <v>16</v>
      </c>
      <c r="D27" s="75">
        <v>4.6</v>
      </c>
      <c r="E27" s="75">
        <v>2.8</v>
      </c>
      <c r="F27" s="75">
        <v>0.04</v>
      </c>
      <c r="G27" s="75"/>
      <c r="H27" s="75">
        <f>D27*E27*F27</f>
        <v>0.5152</v>
      </c>
      <c r="I27" s="75"/>
      <c r="J27" s="75"/>
      <c r="K27" s="75"/>
      <c r="L27" s="76"/>
    </row>
    <row r="28" customFormat="1" ht="21" customHeight="1" spans="1:12">
      <c r="A28" s="72"/>
      <c r="B28" s="73"/>
      <c r="C28" s="74" t="s">
        <v>17</v>
      </c>
      <c r="D28" s="75">
        <v>4.6</v>
      </c>
      <c r="E28" s="75">
        <v>2.8</v>
      </c>
      <c r="F28" s="75">
        <v>0.24</v>
      </c>
      <c r="G28" s="75"/>
      <c r="H28" s="75"/>
      <c r="I28" s="75">
        <f>D28*E28</f>
        <v>12.88</v>
      </c>
      <c r="J28" s="75"/>
      <c r="K28" s="75"/>
      <c r="L28" s="76"/>
    </row>
    <row r="29" customFormat="1" ht="21" customHeight="1" spans="1:12">
      <c r="A29" s="72"/>
      <c r="B29" s="73"/>
      <c r="C29" s="74" t="s">
        <v>18</v>
      </c>
      <c r="D29" s="75">
        <v>4.6</v>
      </c>
      <c r="E29" s="75"/>
      <c r="F29" s="75"/>
      <c r="G29" s="75"/>
      <c r="H29" s="75"/>
      <c r="I29" s="75"/>
      <c r="J29" s="75">
        <v>4</v>
      </c>
      <c r="K29" s="75">
        <f>J29*0.7</f>
        <v>2.8</v>
      </c>
      <c r="L29" s="76"/>
    </row>
    <row r="30" customFormat="1" ht="21" customHeight="1" spans="1:12">
      <c r="A30" s="72">
        <v>6</v>
      </c>
      <c r="B30" s="73" t="s">
        <v>25</v>
      </c>
      <c r="C30" s="74" t="s">
        <v>15</v>
      </c>
      <c r="D30" s="75">
        <v>13.5</v>
      </c>
      <c r="E30" s="75">
        <v>2.8</v>
      </c>
      <c r="F30" s="75">
        <v>0.2</v>
      </c>
      <c r="G30" s="75">
        <f>D30*E30*F30</f>
        <v>7.56</v>
      </c>
      <c r="H30" s="75"/>
      <c r="I30" s="75"/>
      <c r="J30" s="75"/>
      <c r="K30" s="75"/>
      <c r="L30" s="76"/>
    </row>
    <row r="31" customFormat="1" ht="21" customHeight="1" spans="1:12">
      <c r="A31" s="72"/>
      <c r="B31" s="73"/>
      <c r="C31" s="74" t="s">
        <v>16</v>
      </c>
      <c r="D31" s="75">
        <v>13.5</v>
      </c>
      <c r="E31" s="75">
        <v>2.8</v>
      </c>
      <c r="F31" s="75">
        <v>0.04</v>
      </c>
      <c r="G31" s="75"/>
      <c r="H31" s="75">
        <f>D31*E31*F31</f>
        <v>1.512</v>
      </c>
      <c r="I31" s="75"/>
      <c r="J31" s="75"/>
      <c r="K31" s="75"/>
      <c r="L31" s="76"/>
    </row>
    <row r="32" customFormat="1" ht="21" customHeight="1" spans="1:12">
      <c r="A32" s="72"/>
      <c r="B32" s="73"/>
      <c r="C32" s="74" t="s">
        <v>17</v>
      </c>
      <c r="D32" s="75">
        <v>13.5</v>
      </c>
      <c r="E32" s="75">
        <v>2.8</v>
      </c>
      <c r="F32" s="75">
        <v>0.24</v>
      </c>
      <c r="G32" s="75"/>
      <c r="H32" s="75"/>
      <c r="I32" s="75">
        <f>D32*E32</f>
        <v>37.8</v>
      </c>
      <c r="J32" s="75"/>
      <c r="K32" s="75"/>
      <c r="L32" s="76"/>
    </row>
    <row r="33" customFormat="1" ht="21" customHeight="1" spans="1:12">
      <c r="A33" s="72"/>
      <c r="B33" s="73" t="s">
        <v>26</v>
      </c>
      <c r="C33" s="74" t="s">
        <v>15</v>
      </c>
      <c r="D33" s="75">
        <v>13.5</v>
      </c>
      <c r="E33" s="75">
        <v>2.8</v>
      </c>
      <c r="F33" s="75">
        <v>0.2</v>
      </c>
      <c r="G33" s="75">
        <f>D33*E33*F33</f>
        <v>7.56</v>
      </c>
      <c r="H33" s="75"/>
      <c r="I33" s="75"/>
      <c r="J33" s="75"/>
      <c r="K33" s="75"/>
      <c r="L33" s="76"/>
    </row>
    <row r="34" customFormat="1" ht="21" customHeight="1" spans="1:12">
      <c r="A34" s="72"/>
      <c r="B34" s="73"/>
      <c r="C34" s="74" t="s">
        <v>16</v>
      </c>
      <c r="D34" s="75">
        <v>13.5</v>
      </c>
      <c r="E34" s="75">
        <v>2.8</v>
      </c>
      <c r="F34" s="75">
        <v>0.04</v>
      </c>
      <c r="G34" s="75"/>
      <c r="H34" s="75">
        <f>D34*E34*F34</f>
        <v>1.512</v>
      </c>
      <c r="I34" s="75"/>
      <c r="J34" s="75"/>
      <c r="K34" s="75"/>
      <c r="L34" s="76"/>
    </row>
    <row r="35" customFormat="1" ht="21" customHeight="1" spans="1:12">
      <c r="A35" s="72"/>
      <c r="B35" s="73"/>
      <c r="C35" s="74" t="s">
        <v>17</v>
      </c>
      <c r="D35" s="75">
        <v>13.5</v>
      </c>
      <c r="E35" s="75">
        <v>2.8</v>
      </c>
      <c r="F35" s="75">
        <v>0.24</v>
      </c>
      <c r="G35" s="75"/>
      <c r="H35" s="75"/>
      <c r="I35" s="75">
        <f>D35*E35</f>
        <v>37.8</v>
      </c>
      <c r="J35" s="75"/>
      <c r="K35" s="75"/>
      <c r="L35" s="76"/>
    </row>
    <row r="36" customFormat="1" ht="21" customHeight="1" spans="1:12">
      <c r="A36" s="72"/>
      <c r="B36" s="73"/>
      <c r="C36" s="74" t="s">
        <v>18</v>
      </c>
      <c r="D36" s="75">
        <v>13.5</v>
      </c>
      <c r="E36" s="75"/>
      <c r="F36" s="75"/>
      <c r="G36" s="75"/>
      <c r="H36" s="75"/>
      <c r="I36" s="75"/>
      <c r="J36" s="75">
        <v>14</v>
      </c>
      <c r="K36" s="75">
        <f>J36*0.7</f>
        <v>9.8</v>
      </c>
      <c r="L36" s="76"/>
    </row>
    <row r="37" customFormat="1" ht="21" customHeight="1" spans="1:12">
      <c r="A37" s="72">
        <v>7</v>
      </c>
      <c r="B37" s="73" t="s">
        <v>27</v>
      </c>
      <c r="C37" s="74" t="s">
        <v>15</v>
      </c>
      <c r="D37" s="75">
        <v>25</v>
      </c>
      <c r="E37" s="75">
        <v>2.8</v>
      </c>
      <c r="F37" s="75">
        <v>0.2</v>
      </c>
      <c r="G37" s="75">
        <f>D37*E37*F37</f>
        <v>14</v>
      </c>
      <c r="H37" s="75"/>
      <c r="I37" s="75"/>
      <c r="J37" s="75"/>
      <c r="K37" s="75"/>
      <c r="L37" s="76"/>
    </row>
    <row r="38" customFormat="1" ht="21" customHeight="1" spans="1:12">
      <c r="A38" s="72"/>
      <c r="B38" s="73"/>
      <c r="C38" s="74" t="s">
        <v>16</v>
      </c>
      <c r="D38" s="75">
        <v>25</v>
      </c>
      <c r="E38" s="75">
        <v>2.8</v>
      </c>
      <c r="F38" s="75">
        <v>0.04</v>
      </c>
      <c r="G38" s="75"/>
      <c r="H38" s="75">
        <f>D38*E38*F38</f>
        <v>2.8</v>
      </c>
      <c r="I38" s="75"/>
      <c r="J38" s="75"/>
      <c r="K38" s="75"/>
      <c r="L38" s="76"/>
    </row>
    <row r="39" customFormat="1" ht="21" customHeight="1" spans="1:12">
      <c r="A39" s="72"/>
      <c r="B39" s="73"/>
      <c r="C39" s="74" t="s">
        <v>17</v>
      </c>
      <c r="D39" s="75">
        <v>25</v>
      </c>
      <c r="E39" s="75">
        <v>2.8</v>
      </c>
      <c r="F39" s="75">
        <v>0.24</v>
      </c>
      <c r="G39" s="75"/>
      <c r="H39" s="75"/>
      <c r="I39" s="75">
        <f>D39*E39</f>
        <v>70</v>
      </c>
      <c r="J39" s="75"/>
      <c r="K39" s="75"/>
      <c r="L39" s="76"/>
    </row>
    <row r="40" customFormat="1" ht="21" customHeight="1" spans="1:12">
      <c r="A40" s="72"/>
      <c r="B40" s="73"/>
      <c r="C40" s="74" t="s">
        <v>18</v>
      </c>
      <c r="D40" s="75">
        <v>25</v>
      </c>
      <c r="E40" s="75"/>
      <c r="F40" s="75"/>
      <c r="G40" s="75"/>
      <c r="H40" s="75"/>
      <c r="I40" s="75"/>
      <c r="J40" s="75">
        <v>27</v>
      </c>
      <c r="K40" s="75">
        <f>J40*0.7</f>
        <v>18.9</v>
      </c>
      <c r="L40" s="76"/>
    </row>
    <row r="41" customFormat="1" ht="21" customHeight="1" spans="1:12">
      <c r="A41" s="72">
        <v>8</v>
      </c>
      <c r="B41" s="73" t="s">
        <v>28</v>
      </c>
      <c r="C41" s="74" t="s">
        <v>15</v>
      </c>
      <c r="D41" s="75">
        <v>22.7</v>
      </c>
      <c r="E41" s="75">
        <v>2.8</v>
      </c>
      <c r="F41" s="75">
        <v>0.2</v>
      </c>
      <c r="G41" s="75">
        <f>D41*E41*F41</f>
        <v>12.712</v>
      </c>
      <c r="H41" s="75"/>
      <c r="I41" s="75"/>
      <c r="J41" s="75"/>
      <c r="K41" s="75"/>
      <c r="L41" s="76"/>
    </row>
    <row r="42" customFormat="1" ht="21" customHeight="1" spans="1:12">
      <c r="A42" s="72"/>
      <c r="B42" s="73"/>
      <c r="C42" s="74" t="s">
        <v>16</v>
      </c>
      <c r="D42" s="75">
        <v>22.7</v>
      </c>
      <c r="E42" s="75">
        <v>2.8</v>
      </c>
      <c r="F42" s="75">
        <v>0.04</v>
      </c>
      <c r="G42" s="75"/>
      <c r="H42" s="75">
        <f>D42*E42*F42</f>
        <v>2.5424</v>
      </c>
      <c r="I42" s="75"/>
      <c r="J42" s="75"/>
      <c r="K42" s="75"/>
      <c r="L42" s="76"/>
    </row>
    <row r="43" customFormat="1" ht="21" customHeight="1" spans="1:12">
      <c r="A43" s="72"/>
      <c r="B43" s="73"/>
      <c r="C43" s="74" t="s">
        <v>17</v>
      </c>
      <c r="D43" s="75">
        <v>22.7</v>
      </c>
      <c r="E43" s="75">
        <v>2.8</v>
      </c>
      <c r="F43" s="75">
        <v>0.24</v>
      </c>
      <c r="G43" s="75"/>
      <c r="H43" s="75"/>
      <c r="I43" s="75">
        <f>D43*E43</f>
        <v>63.56</v>
      </c>
      <c r="J43" s="75"/>
      <c r="K43" s="75"/>
      <c r="L43" s="76"/>
    </row>
    <row r="44" customFormat="1" ht="21" customHeight="1" spans="1:12">
      <c r="A44" s="72"/>
      <c r="B44" s="73"/>
      <c r="C44" s="74" t="s">
        <v>18</v>
      </c>
      <c r="D44" s="75">
        <v>22.7</v>
      </c>
      <c r="E44" s="75"/>
      <c r="F44" s="75"/>
      <c r="G44" s="75"/>
      <c r="H44" s="75"/>
      <c r="I44" s="75"/>
      <c r="J44" s="75">
        <v>24</v>
      </c>
      <c r="K44" s="75">
        <f>J44*0.7</f>
        <v>16.8</v>
      </c>
      <c r="L44" s="76"/>
    </row>
    <row r="45" customFormat="1" ht="21" customHeight="1" spans="1:12">
      <c r="A45" s="72"/>
      <c r="B45" s="73" t="s">
        <v>29</v>
      </c>
      <c r="C45" s="74" t="s">
        <v>15</v>
      </c>
      <c r="D45" s="75">
        <v>5</v>
      </c>
      <c r="E45" s="75">
        <v>2.8</v>
      </c>
      <c r="F45" s="75">
        <v>0.2</v>
      </c>
      <c r="G45" s="75">
        <f>D45*E45*F45</f>
        <v>2.8</v>
      </c>
      <c r="H45" s="75"/>
      <c r="I45" s="75"/>
      <c r="J45" s="75"/>
      <c r="K45" s="75"/>
      <c r="L45" s="76"/>
    </row>
    <row r="46" customFormat="1" ht="21" customHeight="1" spans="1:12">
      <c r="A46" s="72"/>
      <c r="B46" s="73"/>
      <c r="C46" s="74" t="s">
        <v>16</v>
      </c>
      <c r="D46" s="75">
        <v>5</v>
      </c>
      <c r="E46" s="75">
        <v>2.8</v>
      </c>
      <c r="F46" s="75">
        <v>0.04</v>
      </c>
      <c r="G46" s="75"/>
      <c r="H46" s="75">
        <f>D46*E46*F46</f>
        <v>0.56</v>
      </c>
      <c r="I46" s="75"/>
      <c r="J46" s="75"/>
      <c r="K46" s="75"/>
      <c r="L46" s="76"/>
    </row>
    <row r="47" customFormat="1" ht="21" customHeight="1" spans="1:12">
      <c r="A47" s="72"/>
      <c r="B47" s="73"/>
      <c r="C47" s="74" t="s">
        <v>17</v>
      </c>
      <c r="D47" s="75">
        <v>5</v>
      </c>
      <c r="E47" s="75">
        <v>2.8</v>
      </c>
      <c r="F47" s="75">
        <v>0.24</v>
      </c>
      <c r="G47" s="75"/>
      <c r="H47" s="75"/>
      <c r="I47" s="75">
        <f>D47*E47</f>
        <v>14</v>
      </c>
      <c r="J47" s="75"/>
      <c r="K47" s="75"/>
      <c r="L47" s="76"/>
    </row>
    <row r="48" customFormat="1" ht="21" customHeight="1" spans="1:12">
      <c r="A48" s="72">
        <v>9</v>
      </c>
      <c r="B48" s="73" t="s">
        <v>30</v>
      </c>
      <c r="C48" s="74" t="s">
        <v>15</v>
      </c>
      <c r="D48" s="75">
        <v>3.9</v>
      </c>
      <c r="E48" s="75">
        <v>2.8</v>
      </c>
      <c r="F48" s="75">
        <v>0.2</v>
      </c>
      <c r="G48" s="75">
        <f>D48*E48*F48</f>
        <v>2.184</v>
      </c>
      <c r="H48" s="75"/>
      <c r="I48" s="75"/>
      <c r="J48" s="75"/>
      <c r="K48" s="75"/>
      <c r="L48" s="76"/>
    </row>
    <row r="49" customFormat="1" ht="21" customHeight="1" spans="1:12">
      <c r="A49" s="72"/>
      <c r="B49" s="73"/>
      <c r="C49" s="74" t="s">
        <v>16</v>
      </c>
      <c r="D49" s="75">
        <v>3.9</v>
      </c>
      <c r="E49" s="75">
        <v>2.8</v>
      </c>
      <c r="F49" s="75">
        <v>0.04</v>
      </c>
      <c r="G49" s="75"/>
      <c r="H49" s="75">
        <f>D49*E49*F49</f>
        <v>0.4368</v>
      </c>
      <c r="I49" s="75"/>
      <c r="J49" s="75"/>
      <c r="K49" s="75"/>
      <c r="L49" s="76"/>
    </row>
    <row r="50" customFormat="1" ht="21" customHeight="1" spans="1:12">
      <c r="A50" s="72"/>
      <c r="B50" s="73"/>
      <c r="C50" s="74" t="s">
        <v>17</v>
      </c>
      <c r="D50" s="75">
        <v>3.9</v>
      </c>
      <c r="E50" s="75">
        <v>2.8</v>
      </c>
      <c r="F50" s="75">
        <v>0.24</v>
      </c>
      <c r="G50" s="75"/>
      <c r="H50" s="75"/>
      <c r="I50" s="75">
        <f>D50*E50</f>
        <v>10.92</v>
      </c>
      <c r="J50" s="75"/>
      <c r="K50" s="75"/>
      <c r="L50" s="76"/>
    </row>
    <row r="51" customFormat="1" ht="21" customHeight="1" spans="1:12">
      <c r="A51" s="72"/>
      <c r="B51" s="73" t="s">
        <v>31</v>
      </c>
      <c r="C51" s="74" t="s">
        <v>15</v>
      </c>
      <c r="D51" s="75">
        <v>15.8</v>
      </c>
      <c r="E51" s="75">
        <v>2.8</v>
      </c>
      <c r="F51" s="75">
        <v>0.2</v>
      </c>
      <c r="G51" s="75">
        <f>D51*E51*F51</f>
        <v>8.848</v>
      </c>
      <c r="H51" s="75"/>
      <c r="I51" s="75"/>
      <c r="J51" s="75"/>
      <c r="K51" s="75"/>
      <c r="L51" s="76"/>
    </row>
    <row r="52" customFormat="1" ht="21" customHeight="1" spans="1:12">
      <c r="A52" s="72"/>
      <c r="B52" s="73"/>
      <c r="C52" s="74" t="s">
        <v>16</v>
      </c>
      <c r="D52" s="75">
        <v>15.8</v>
      </c>
      <c r="E52" s="75">
        <v>2.8</v>
      </c>
      <c r="F52" s="75">
        <v>0.04</v>
      </c>
      <c r="G52" s="75"/>
      <c r="H52" s="75">
        <f>D52*E52*F52</f>
        <v>1.7696</v>
      </c>
      <c r="I52" s="75"/>
      <c r="J52" s="75"/>
      <c r="K52" s="75"/>
      <c r="L52" s="76"/>
    </row>
    <row r="53" customFormat="1" ht="21" customHeight="1" spans="1:12">
      <c r="A53" s="72"/>
      <c r="B53" s="73"/>
      <c r="C53" s="74" t="s">
        <v>17</v>
      </c>
      <c r="D53" s="75">
        <v>15.8</v>
      </c>
      <c r="E53" s="75">
        <v>2.8</v>
      </c>
      <c r="F53" s="75">
        <v>0.24</v>
      </c>
      <c r="G53" s="75"/>
      <c r="H53" s="75"/>
      <c r="I53" s="75">
        <f>D53*E53</f>
        <v>44.24</v>
      </c>
      <c r="J53" s="75"/>
      <c r="K53" s="75"/>
      <c r="L53" s="76"/>
    </row>
    <row r="54" customFormat="1" ht="21" customHeight="1" spans="1:12">
      <c r="A54" s="72"/>
      <c r="B54" s="73"/>
      <c r="C54" s="74" t="s">
        <v>18</v>
      </c>
      <c r="D54" s="75">
        <v>15.8</v>
      </c>
      <c r="E54" s="75"/>
      <c r="F54" s="75"/>
      <c r="G54" s="75"/>
      <c r="H54" s="75"/>
      <c r="I54" s="75"/>
      <c r="J54" s="75">
        <v>17</v>
      </c>
      <c r="K54" s="75">
        <f>J54*0.7</f>
        <v>11.9</v>
      </c>
      <c r="L54" s="76"/>
    </row>
    <row r="55" customFormat="1" ht="21" customHeight="1" spans="1:12">
      <c r="A55" s="72">
        <v>10</v>
      </c>
      <c r="B55" s="73" t="s">
        <v>32</v>
      </c>
      <c r="C55" s="74" t="s">
        <v>15</v>
      </c>
      <c r="D55" s="75">
        <v>12.6</v>
      </c>
      <c r="E55" s="75">
        <v>2.8</v>
      </c>
      <c r="F55" s="75">
        <v>0.2</v>
      </c>
      <c r="G55" s="75">
        <f>D55*E55*F55</f>
        <v>7.056</v>
      </c>
      <c r="H55" s="75"/>
      <c r="I55" s="75"/>
      <c r="J55" s="75"/>
      <c r="K55" s="75"/>
      <c r="L55" s="76"/>
    </row>
    <row r="56" customFormat="1" ht="21" customHeight="1" spans="1:12">
      <c r="A56" s="72"/>
      <c r="B56" s="73"/>
      <c r="C56" s="74" t="s">
        <v>16</v>
      </c>
      <c r="D56" s="75">
        <v>12.6</v>
      </c>
      <c r="E56" s="75">
        <v>2.8</v>
      </c>
      <c r="F56" s="75">
        <v>0.04</v>
      </c>
      <c r="G56" s="75"/>
      <c r="H56" s="75">
        <f>D56*E56*F56</f>
        <v>1.4112</v>
      </c>
      <c r="I56" s="75"/>
      <c r="J56" s="75"/>
      <c r="K56" s="75"/>
      <c r="L56" s="76"/>
    </row>
    <row r="57" customFormat="1" ht="21" customHeight="1" spans="1:12">
      <c r="A57" s="72"/>
      <c r="B57" s="73"/>
      <c r="C57" s="74" t="s">
        <v>17</v>
      </c>
      <c r="D57" s="75">
        <v>12.6</v>
      </c>
      <c r="E57" s="75">
        <v>2.8</v>
      </c>
      <c r="F57" s="75">
        <v>0.24</v>
      </c>
      <c r="G57" s="75"/>
      <c r="H57" s="75"/>
      <c r="I57" s="75">
        <f>D57*E57</f>
        <v>35.28</v>
      </c>
      <c r="J57" s="75"/>
      <c r="K57" s="75"/>
      <c r="L57" s="76"/>
    </row>
    <row r="58" customFormat="1" ht="21" customHeight="1" spans="1:12">
      <c r="A58" s="72"/>
      <c r="B58" s="73"/>
      <c r="C58" s="74" t="s">
        <v>18</v>
      </c>
      <c r="D58" s="75">
        <v>12.6</v>
      </c>
      <c r="E58" s="75"/>
      <c r="F58" s="75"/>
      <c r="G58" s="75"/>
      <c r="H58" s="75"/>
      <c r="I58" s="75"/>
      <c r="J58" s="75">
        <v>13</v>
      </c>
      <c r="K58" s="75">
        <f>J58*0.7</f>
        <v>9.1</v>
      </c>
      <c r="L58" s="76"/>
    </row>
    <row r="59" customFormat="1" ht="21" customHeight="1" spans="1:12">
      <c r="A59" s="72"/>
      <c r="B59" s="73" t="s">
        <v>33</v>
      </c>
      <c r="C59" s="74" t="s">
        <v>15</v>
      </c>
      <c r="D59" s="75">
        <v>3.8</v>
      </c>
      <c r="E59" s="75">
        <v>2.8</v>
      </c>
      <c r="F59" s="75">
        <v>0.2</v>
      </c>
      <c r="G59" s="75">
        <f>D59*E59*F59</f>
        <v>2.128</v>
      </c>
      <c r="H59" s="75"/>
      <c r="I59" s="75"/>
      <c r="J59" s="75"/>
      <c r="K59" s="75"/>
      <c r="L59" s="76"/>
    </row>
    <row r="60" customFormat="1" ht="21" customHeight="1" spans="1:12">
      <c r="A60" s="72"/>
      <c r="B60" s="73"/>
      <c r="C60" s="74" t="s">
        <v>16</v>
      </c>
      <c r="D60" s="75">
        <v>3.8</v>
      </c>
      <c r="E60" s="75">
        <v>2.8</v>
      </c>
      <c r="F60" s="75">
        <v>0.04</v>
      </c>
      <c r="G60" s="75"/>
      <c r="H60" s="75">
        <f>D60*E60*F60</f>
        <v>0.4256</v>
      </c>
      <c r="I60" s="75"/>
      <c r="J60" s="75"/>
      <c r="K60" s="75"/>
      <c r="L60" s="76"/>
    </row>
    <row r="61" customFormat="1" ht="21" customHeight="1" spans="1:12">
      <c r="A61" s="72"/>
      <c r="B61" s="73"/>
      <c r="C61" s="74" t="s">
        <v>17</v>
      </c>
      <c r="D61" s="75">
        <v>3.8</v>
      </c>
      <c r="E61" s="75">
        <v>2.8</v>
      </c>
      <c r="F61" s="75">
        <v>0.24</v>
      </c>
      <c r="G61" s="75"/>
      <c r="H61" s="75"/>
      <c r="I61" s="75">
        <f>D61*E61</f>
        <v>10.64</v>
      </c>
      <c r="J61" s="75"/>
      <c r="K61" s="75"/>
      <c r="L61" s="76"/>
    </row>
    <row r="62" customFormat="1" ht="21" customHeight="1" spans="1:12">
      <c r="A62" s="72">
        <v>11</v>
      </c>
      <c r="B62" s="73" t="s">
        <v>34</v>
      </c>
      <c r="C62" s="74" t="s">
        <v>15</v>
      </c>
      <c r="D62" s="75">
        <v>19.5</v>
      </c>
      <c r="E62" s="75">
        <v>2.8</v>
      </c>
      <c r="F62" s="75">
        <v>0.2</v>
      </c>
      <c r="G62" s="75">
        <f>D62*E62*F62</f>
        <v>10.92</v>
      </c>
      <c r="H62" s="75"/>
      <c r="I62" s="75"/>
      <c r="J62" s="75"/>
      <c r="K62" s="75"/>
      <c r="L62" s="76"/>
    </row>
    <row r="63" customFormat="1" ht="21" customHeight="1" spans="1:12">
      <c r="A63" s="72"/>
      <c r="B63" s="73"/>
      <c r="C63" s="74" t="s">
        <v>16</v>
      </c>
      <c r="D63" s="75">
        <v>19.5</v>
      </c>
      <c r="E63" s="75">
        <v>2.8</v>
      </c>
      <c r="F63" s="75">
        <v>0.04</v>
      </c>
      <c r="G63" s="75"/>
      <c r="H63" s="75">
        <f>D63*E63*F63</f>
        <v>2.184</v>
      </c>
      <c r="I63" s="75"/>
      <c r="J63" s="75"/>
      <c r="K63" s="75"/>
      <c r="L63" s="76"/>
    </row>
    <row r="64" customFormat="1" ht="21" customHeight="1" spans="1:12">
      <c r="A64" s="72"/>
      <c r="B64" s="73"/>
      <c r="C64" s="74" t="s">
        <v>17</v>
      </c>
      <c r="D64" s="75">
        <v>19.5</v>
      </c>
      <c r="E64" s="75">
        <v>2.8</v>
      </c>
      <c r="F64" s="75">
        <v>0.24</v>
      </c>
      <c r="G64" s="75"/>
      <c r="H64" s="75"/>
      <c r="I64" s="75">
        <f>D64*E64</f>
        <v>54.6</v>
      </c>
      <c r="J64" s="75"/>
      <c r="K64" s="75"/>
      <c r="L64" s="76"/>
    </row>
    <row r="65" customFormat="1" ht="21" customHeight="1" spans="1:12">
      <c r="A65" s="72"/>
      <c r="B65" s="73"/>
      <c r="C65" s="74" t="s">
        <v>18</v>
      </c>
      <c r="D65" s="75">
        <v>19.5</v>
      </c>
      <c r="E65" s="75"/>
      <c r="F65" s="75"/>
      <c r="G65" s="75"/>
      <c r="H65" s="75"/>
      <c r="I65" s="75"/>
      <c r="J65" s="75">
        <v>21</v>
      </c>
      <c r="K65" s="75">
        <f>J65*0.7</f>
        <v>14.7</v>
      </c>
      <c r="L65" s="76"/>
    </row>
    <row r="66" customFormat="1" ht="21" customHeight="1" spans="1:12">
      <c r="A66" s="72">
        <v>12</v>
      </c>
      <c r="B66" s="73" t="s">
        <v>35</v>
      </c>
      <c r="C66" s="74" t="s">
        <v>15</v>
      </c>
      <c r="D66" s="75">
        <v>15</v>
      </c>
      <c r="E66" s="75">
        <v>2.8</v>
      </c>
      <c r="F66" s="75">
        <v>0.2</v>
      </c>
      <c r="G66" s="75">
        <f>D66*E66*F66</f>
        <v>8.4</v>
      </c>
      <c r="H66" s="75"/>
      <c r="I66" s="75"/>
      <c r="J66" s="75"/>
      <c r="K66" s="75"/>
      <c r="L66" s="76"/>
    </row>
    <row r="67" customFormat="1" ht="21" customHeight="1" spans="1:12">
      <c r="A67" s="72"/>
      <c r="B67" s="73"/>
      <c r="C67" s="74" t="s">
        <v>16</v>
      </c>
      <c r="D67" s="75">
        <v>15</v>
      </c>
      <c r="E67" s="75">
        <v>2.8</v>
      </c>
      <c r="F67" s="75">
        <v>0.04</v>
      </c>
      <c r="G67" s="75"/>
      <c r="H67" s="75">
        <f>D67*E67*F67</f>
        <v>1.68</v>
      </c>
      <c r="I67" s="75"/>
      <c r="J67" s="75"/>
      <c r="K67" s="75"/>
      <c r="L67" s="76"/>
    </row>
    <row r="68" customFormat="1" ht="21" customHeight="1" spans="1:12">
      <c r="A68" s="72"/>
      <c r="B68" s="73"/>
      <c r="C68" s="74" t="s">
        <v>17</v>
      </c>
      <c r="D68" s="75">
        <v>15</v>
      </c>
      <c r="E68" s="75">
        <v>2.8</v>
      </c>
      <c r="F68" s="75">
        <v>0.24</v>
      </c>
      <c r="G68" s="75"/>
      <c r="H68" s="75"/>
      <c r="I68" s="75">
        <f>D68*E68</f>
        <v>42</v>
      </c>
      <c r="J68" s="75"/>
      <c r="K68" s="75"/>
      <c r="L68" s="76"/>
    </row>
    <row r="69" customFormat="1" ht="21" customHeight="1" spans="1:12">
      <c r="A69" s="72"/>
      <c r="B69" s="73"/>
      <c r="C69" s="74" t="s">
        <v>18</v>
      </c>
      <c r="D69" s="75">
        <v>15</v>
      </c>
      <c r="E69" s="75"/>
      <c r="F69" s="75"/>
      <c r="G69" s="75"/>
      <c r="H69" s="75"/>
      <c r="I69" s="75"/>
      <c r="J69" s="75">
        <v>16</v>
      </c>
      <c r="K69" s="75">
        <f>J69*0.7</f>
        <v>11.2</v>
      </c>
      <c r="L69" s="76"/>
    </row>
    <row r="70" customFormat="1" ht="21" customHeight="1" spans="1:12">
      <c r="A70" s="72">
        <v>13</v>
      </c>
      <c r="B70" s="73" t="s">
        <v>36</v>
      </c>
      <c r="C70" s="74" t="s">
        <v>15</v>
      </c>
      <c r="D70" s="75">
        <v>35.5</v>
      </c>
      <c r="E70" s="75">
        <v>2.8</v>
      </c>
      <c r="F70" s="75">
        <v>0.2</v>
      </c>
      <c r="G70" s="75">
        <f>D70*E70*F70</f>
        <v>19.88</v>
      </c>
      <c r="H70" s="75"/>
      <c r="I70" s="75"/>
      <c r="J70" s="75"/>
      <c r="K70" s="75"/>
      <c r="L70" s="76"/>
    </row>
    <row r="71" customFormat="1" ht="21" customHeight="1" spans="1:12">
      <c r="A71" s="72"/>
      <c r="B71" s="73"/>
      <c r="C71" s="74" t="s">
        <v>16</v>
      </c>
      <c r="D71" s="75">
        <v>35.5</v>
      </c>
      <c r="E71" s="75">
        <v>2.8</v>
      </c>
      <c r="F71" s="75">
        <v>0.04</v>
      </c>
      <c r="G71" s="75"/>
      <c r="H71" s="75">
        <f>D71*E71*F71</f>
        <v>3.976</v>
      </c>
      <c r="I71" s="75"/>
      <c r="J71" s="75"/>
      <c r="K71" s="75"/>
      <c r="L71" s="76"/>
    </row>
    <row r="72" customFormat="1" ht="21" customHeight="1" spans="1:12">
      <c r="A72" s="72"/>
      <c r="B72" s="73"/>
      <c r="C72" s="74" t="s">
        <v>17</v>
      </c>
      <c r="D72" s="75">
        <v>35.5</v>
      </c>
      <c r="E72" s="75">
        <v>2.8</v>
      </c>
      <c r="F72" s="75">
        <v>0.24</v>
      </c>
      <c r="G72" s="75"/>
      <c r="H72" s="75"/>
      <c r="I72" s="75">
        <f>D72*E72</f>
        <v>99.4</v>
      </c>
      <c r="J72" s="75"/>
      <c r="K72" s="75"/>
      <c r="L72" s="76"/>
    </row>
    <row r="73" customFormat="1" ht="21" customHeight="1" spans="1:12">
      <c r="A73" s="72"/>
      <c r="B73" s="73"/>
      <c r="C73" s="74" t="s">
        <v>18</v>
      </c>
      <c r="D73" s="75">
        <v>35.5</v>
      </c>
      <c r="E73" s="75"/>
      <c r="F73" s="75"/>
      <c r="G73" s="75"/>
      <c r="H73" s="75"/>
      <c r="I73" s="75"/>
      <c r="J73" s="75">
        <v>38</v>
      </c>
      <c r="K73" s="75">
        <f>J73*0.7</f>
        <v>26.6</v>
      </c>
      <c r="L73" s="76"/>
    </row>
    <row r="74" customFormat="1" ht="21" customHeight="1" spans="1:12">
      <c r="A74" s="72"/>
      <c r="B74" s="73" t="s">
        <v>37</v>
      </c>
      <c r="C74" s="74" t="s">
        <v>15</v>
      </c>
      <c r="D74" s="75">
        <v>7.8</v>
      </c>
      <c r="E74" s="75">
        <v>2.8</v>
      </c>
      <c r="F74" s="75">
        <v>0.2</v>
      </c>
      <c r="G74" s="75">
        <f>D74*E74*F74</f>
        <v>4.368</v>
      </c>
      <c r="H74" s="75"/>
      <c r="I74" s="75"/>
      <c r="J74" s="75"/>
      <c r="K74" s="75"/>
      <c r="L74" s="76"/>
    </row>
    <row r="75" customFormat="1" ht="21" customHeight="1" spans="1:12">
      <c r="A75" s="72"/>
      <c r="B75" s="73"/>
      <c r="C75" s="74" t="s">
        <v>16</v>
      </c>
      <c r="D75" s="75">
        <v>7.8</v>
      </c>
      <c r="E75" s="75">
        <v>2.8</v>
      </c>
      <c r="F75" s="75">
        <v>0.04</v>
      </c>
      <c r="G75" s="75"/>
      <c r="H75" s="75">
        <f>D75*E75*F75</f>
        <v>0.8736</v>
      </c>
      <c r="I75" s="75"/>
      <c r="J75" s="75"/>
      <c r="K75" s="75"/>
      <c r="L75" s="76"/>
    </row>
    <row r="76" customFormat="1" ht="21" customHeight="1" spans="1:12">
      <c r="A76" s="72"/>
      <c r="B76" s="73"/>
      <c r="C76" s="74" t="s">
        <v>17</v>
      </c>
      <c r="D76" s="75">
        <v>7.8</v>
      </c>
      <c r="E76" s="75">
        <v>2.8</v>
      </c>
      <c r="F76" s="75">
        <v>0.24</v>
      </c>
      <c r="G76" s="75"/>
      <c r="H76" s="75"/>
      <c r="I76" s="75">
        <f>D76*E76</f>
        <v>21.84</v>
      </c>
      <c r="J76" s="75"/>
      <c r="K76" s="75"/>
      <c r="L76" s="76"/>
    </row>
    <row r="77" customFormat="1" ht="21" customHeight="1" spans="1:12">
      <c r="A77" s="72">
        <v>14</v>
      </c>
      <c r="B77" s="73" t="s">
        <v>38</v>
      </c>
      <c r="C77" s="74" t="s">
        <v>15</v>
      </c>
      <c r="D77" s="75">
        <v>4</v>
      </c>
      <c r="E77" s="75">
        <v>2.8</v>
      </c>
      <c r="F77" s="75">
        <v>0.2</v>
      </c>
      <c r="G77" s="75">
        <f>D77*E77*F77</f>
        <v>2.24</v>
      </c>
      <c r="H77" s="75"/>
      <c r="I77" s="75"/>
      <c r="J77" s="75"/>
      <c r="K77" s="75"/>
      <c r="L77" s="76"/>
    </row>
    <row r="78" customFormat="1" ht="21" customHeight="1" spans="1:12">
      <c r="A78" s="72"/>
      <c r="B78" s="73"/>
      <c r="C78" s="74" t="s">
        <v>16</v>
      </c>
      <c r="D78" s="75">
        <v>4</v>
      </c>
      <c r="E78" s="75">
        <v>2.8</v>
      </c>
      <c r="F78" s="75">
        <v>0.04</v>
      </c>
      <c r="G78" s="75"/>
      <c r="H78" s="75">
        <f>D78*E78*F78</f>
        <v>0.448</v>
      </c>
      <c r="I78" s="75"/>
      <c r="J78" s="75"/>
      <c r="K78" s="75"/>
      <c r="L78" s="76"/>
    </row>
    <row r="79" customFormat="1" ht="21" customHeight="1" spans="1:12">
      <c r="A79" s="72"/>
      <c r="B79" s="73"/>
      <c r="C79" s="74" t="s">
        <v>17</v>
      </c>
      <c r="D79" s="75">
        <v>4</v>
      </c>
      <c r="E79" s="75">
        <v>2.8</v>
      </c>
      <c r="F79" s="75">
        <v>0.24</v>
      </c>
      <c r="G79" s="75"/>
      <c r="H79" s="75"/>
      <c r="I79" s="75">
        <f>D79*E79</f>
        <v>11.2</v>
      </c>
      <c r="J79" s="75"/>
      <c r="K79" s="75"/>
      <c r="L79" s="76"/>
    </row>
    <row r="80" customFormat="1" ht="21" customHeight="1" spans="1:12">
      <c r="A80" s="72"/>
      <c r="B80" s="73"/>
      <c r="C80" s="74" t="s">
        <v>18</v>
      </c>
      <c r="D80" s="75">
        <v>4</v>
      </c>
      <c r="E80" s="75"/>
      <c r="F80" s="75"/>
      <c r="G80" s="75"/>
      <c r="H80" s="75"/>
      <c r="I80" s="75"/>
      <c r="J80" s="75">
        <v>3</v>
      </c>
      <c r="K80" s="75">
        <f>J80*0.7</f>
        <v>2.1</v>
      </c>
      <c r="L80" s="76"/>
    </row>
    <row r="81" customFormat="1" ht="21" customHeight="1" spans="1:12">
      <c r="A81" s="72">
        <v>15</v>
      </c>
      <c r="B81" s="73" t="s">
        <v>39</v>
      </c>
      <c r="C81" s="74" t="s">
        <v>15</v>
      </c>
      <c r="D81" s="75">
        <v>20</v>
      </c>
      <c r="E81" s="75">
        <v>2.8</v>
      </c>
      <c r="F81" s="75">
        <v>0.2</v>
      </c>
      <c r="G81" s="75">
        <f>D81*E81*F81</f>
        <v>11.2</v>
      </c>
      <c r="H81" s="75"/>
      <c r="I81" s="75"/>
      <c r="J81" s="75"/>
      <c r="K81" s="75"/>
      <c r="L81" s="76"/>
    </row>
    <row r="82" customFormat="1" ht="21" customHeight="1" spans="1:12">
      <c r="A82" s="72"/>
      <c r="B82" s="73"/>
      <c r="C82" s="74" t="s">
        <v>16</v>
      </c>
      <c r="D82" s="75">
        <v>20</v>
      </c>
      <c r="E82" s="75">
        <v>2.8</v>
      </c>
      <c r="F82" s="75">
        <v>0.04</v>
      </c>
      <c r="G82" s="75"/>
      <c r="H82" s="75">
        <f>D82*E82*F82</f>
        <v>2.24</v>
      </c>
      <c r="I82" s="75"/>
      <c r="J82" s="75"/>
      <c r="K82" s="75"/>
      <c r="L82" s="76"/>
    </row>
    <row r="83" customFormat="1" ht="21" customHeight="1" spans="1:12">
      <c r="A83" s="72"/>
      <c r="B83" s="73"/>
      <c r="C83" s="74" t="s">
        <v>17</v>
      </c>
      <c r="D83" s="75">
        <v>20</v>
      </c>
      <c r="E83" s="75">
        <v>2.8</v>
      </c>
      <c r="F83" s="75">
        <v>0.24</v>
      </c>
      <c r="G83" s="75"/>
      <c r="H83" s="75"/>
      <c r="I83" s="75">
        <f>D83*E83</f>
        <v>56</v>
      </c>
      <c r="J83" s="75"/>
      <c r="K83" s="75"/>
      <c r="L83" s="76"/>
    </row>
    <row r="84" customFormat="1" ht="21" customHeight="1" spans="1:12">
      <c r="A84" s="72"/>
      <c r="B84" s="73"/>
      <c r="C84" s="74" t="s">
        <v>18</v>
      </c>
      <c r="D84" s="75">
        <v>20</v>
      </c>
      <c r="E84" s="75"/>
      <c r="F84" s="75"/>
      <c r="G84" s="75"/>
      <c r="H84" s="75"/>
      <c r="I84" s="75"/>
      <c r="J84" s="75">
        <v>21</v>
      </c>
      <c r="K84" s="75">
        <f>J84*0.7</f>
        <v>14.7</v>
      </c>
      <c r="L84" s="76"/>
    </row>
    <row r="85" customFormat="1" ht="21" customHeight="1" spans="1:12">
      <c r="A85" s="72"/>
      <c r="B85" s="73" t="s">
        <v>40</v>
      </c>
      <c r="C85" s="74" t="s">
        <v>15</v>
      </c>
      <c r="D85" s="75">
        <v>11</v>
      </c>
      <c r="E85" s="75">
        <v>2.8</v>
      </c>
      <c r="F85" s="75">
        <v>0.2</v>
      </c>
      <c r="G85" s="75">
        <f>D85*E85*F85</f>
        <v>6.16</v>
      </c>
      <c r="H85" s="75"/>
      <c r="I85" s="75"/>
      <c r="J85" s="75"/>
      <c r="K85" s="75"/>
      <c r="L85" s="76"/>
    </row>
    <row r="86" customFormat="1" ht="21" customHeight="1" spans="1:12">
      <c r="A86" s="72"/>
      <c r="B86" s="73"/>
      <c r="C86" s="74" t="s">
        <v>16</v>
      </c>
      <c r="D86" s="75">
        <v>11</v>
      </c>
      <c r="E86" s="75">
        <v>2.8</v>
      </c>
      <c r="F86" s="75">
        <v>0.04</v>
      </c>
      <c r="G86" s="75"/>
      <c r="H86" s="75">
        <f>D86*E86*F86</f>
        <v>1.232</v>
      </c>
      <c r="I86" s="75"/>
      <c r="J86" s="75"/>
      <c r="K86" s="75"/>
      <c r="L86" s="76"/>
    </row>
    <row r="87" customFormat="1" ht="21" customHeight="1" spans="1:12">
      <c r="A87" s="72"/>
      <c r="B87" s="73"/>
      <c r="C87" s="74" t="s">
        <v>17</v>
      </c>
      <c r="D87" s="75">
        <v>11</v>
      </c>
      <c r="E87" s="75">
        <v>2.8</v>
      </c>
      <c r="F87" s="75">
        <v>0.24</v>
      </c>
      <c r="G87" s="75"/>
      <c r="H87" s="75"/>
      <c r="I87" s="75">
        <f>D87*E87</f>
        <v>30.8</v>
      </c>
      <c r="J87" s="75"/>
      <c r="K87" s="75"/>
      <c r="L87" s="76"/>
    </row>
    <row r="88" ht="21" customHeight="1" spans="1:12">
      <c r="A88" s="72" t="s">
        <v>41</v>
      </c>
      <c r="B88" s="77"/>
      <c r="C88" s="72"/>
      <c r="D88" s="75"/>
      <c r="E88" s="75"/>
      <c r="F88" s="75"/>
      <c r="G88" s="75">
        <f>SUM(G4:G87)</f>
        <v>148.064</v>
      </c>
      <c r="H88" s="75">
        <f>SUM(H4:H87)</f>
        <v>29.6128</v>
      </c>
      <c r="I88" s="75">
        <f>SUM(I4:I87)</f>
        <v>740.32</v>
      </c>
      <c r="J88" s="75">
        <f>SUM(J4:J87)</f>
        <v>221</v>
      </c>
      <c r="K88" s="75">
        <f>SUM(K4:K87)</f>
        <v>154.7</v>
      </c>
      <c r="L88" s="76"/>
    </row>
    <row r="89" ht="56" customHeight="1" spans="1:12">
      <c r="A89" s="78" t="s">
        <v>42</v>
      </c>
      <c r="B89" s="79"/>
      <c r="C89" s="80"/>
      <c r="D89" s="80"/>
      <c r="E89" s="80"/>
      <c r="F89" s="80"/>
      <c r="G89" s="80"/>
      <c r="H89" s="80"/>
      <c r="I89" s="80"/>
      <c r="J89" s="80"/>
      <c r="K89" s="80"/>
      <c r="L89" s="76"/>
    </row>
    <row r="90" s="65" customFormat="1" ht="33" customHeight="1" spans="1:12">
      <c r="A90" s="65" t="s">
        <v>43</v>
      </c>
      <c r="B90" s="81"/>
      <c r="D90" s="82"/>
      <c r="E90" s="83" t="s">
        <v>44</v>
      </c>
      <c r="F90" s="82"/>
      <c r="G90" s="82"/>
      <c r="H90" s="82"/>
      <c r="I90" s="82"/>
      <c r="J90" s="82"/>
      <c r="K90" s="82"/>
    </row>
  </sheetData>
  <mergeCells count="52">
    <mergeCell ref="A1:L1"/>
    <mergeCell ref="D2:F2"/>
    <mergeCell ref="A88:C88"/>
    <mergeCell ref="A89:K89"/>
    <mergeCell ref="A90:B90"/>
    <mergeCell ref="A2:A3"/>
    <mergeCell ref="A4:A7"/>
    <mergeCell ref="A8:A11"/>
    <mergeCell ref="A12:A18"/>
    <mergeCell ref="A19:A25"/>
    <mergeCell ref="A26:A29"/>
    <mergeCell ref="A30:A36"/>
    <mergeCell ref="A37:A40"/>
    <mergeCell ref="A41:A47"/>
    <mergeCell ref="A48:A54"/>
    <mergeCell ref="A55:A61"/>
    <mergeCell ref="A62:A65"/>
    <mergeCell ref="A66:A69"/>
    <mergeCell ref="A70:A76"/>
    <mergeCell ref="A77:A80"/>
    <mergeCell ref="A81:A87"/>
    <mergeCell ref="B2:B3"/>
    <mergeCell ref="B4:B7"/>
    <mergeCell ref="B8:B11"/>
    <mergeCell ref="B12:B15"/>
    <mergeCell ref="B16:B18"/>
    <mergeCell ref="B19:B21"/>
    <mergeCell ref="B22:B25"/>
    <mergeCell ref="B26:B29"/>
    <mergeCell ref="B30:B32"/>
    <mergeCell ref="B33:B36"/>
    <mergeCell ref="B37:B40"/>
    <mergeCell ref="B41:B44"/>
    <mergeCell ref="B45:B47"/>
    <mergeCell ref="B48:B50"/>
    <mergeCell ref="B51:B54"/>
    <mergeCell ref="B55:B58"/>
    <mergeCell ref="B59:B61"/>
    <mergeCell ref="B62:B65"/>
    <mergeCell ref="B66:B69"/>
    <mergeCell ref="B70:B73"/>
    <mergeCell ref="B74:B76"/>
    <mergeCell ref="B77:B80"/>
    <mergeCell ref="B81:B84"/>
    <mergeCell ref="B85:B87"/>
    <mergeCell ref="C2:C3"/>
    <mergeCell ref="G2:G3"/>
    <mergeCell ref="H2:H3"/>
    <mergeCell ref="I2:I3"/>
    <mergeCell ref="J2:J3"/>
    <mergeCell ref="K2:K3"/>
    <mergeCell ref="L2:L3"/>
  </mergeCells>
  <printOptions horizontalCentered="1"/>
  <pageMargins left="0.472222222222222" right="0.472222222222222" top="0.590277777777778" bottom="0.590277777777778" header="0.314583333333333" footer="0.196527777777778"/>
  <pageSetup paperSize="9" scale="90" fitToHeight="0" orientation="portrait" horizontalDpi="600"/>
  <headerFooter/>
  <rowBreaks count="2" manualBreakCount="2">
    <brk id="36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27" sqref="G27"/>
    </sheetView>
  </sheetViews>
  <sheetFormatPr defaultColWidth="8" defaultRowHeight="12.75"/>
  <cols>
    <col min="1" max="1" width="9.625" style="22" customWidth="1"/>
    <col min="2" max="2" width="24.625" style="22" customWidth="1"/>
    <col min="3" max="3" width="5.875" style="22" customWidth="1"/>
    <col min="4" max="4" width="3" style="22" customWidth="1"/>
    <col min="5" max="5" width="5.125" style="22" customWidth="1"/>
    <col min="6" max="7" width="8.125" style="22" customWidth="1"/>
    <col min="8" max="8" width="9.5" style="22" customWidth="1"/>
    <col min="9" max="9" width="28.75" style="47" customWidth="1"/>
    <col min="10" max="16384" width="8" style="4"/>
  </cols>
  <sheetData>
    <row r="1" ht="27" customHeight="1" spans="1:9">
      <c r="A1" s="48" t="s">
        <v>45</v>
      </c>
      <c r="B1" s="48"/>
      <c r="C1" s="48"/>
      <c r="D1" s="48"/>
      <c r="E1" s="48"/>
      <c r="F1" s="48"/>
      <c r="G1" s="48"/>
      <c r="H1" s="48"/>
    </row>
    <row r="2" s="1" customFormat="1" ht="24" customHeight="1" spans="1:9">
      <c r="A2" s="49" t="s">
        <v>46</v>
      </c>
      <c r="B2" s="49"/>
      <c r="C2" s="49"/>
      <c r="D2" s="49"/>
      <c r="E2" s="49"/>
      <c r="F2" s="49"/>
      <c r="G2" s="49"/>
      <c r="H2" s="49"/>
      <c r="I2" s="50"/>
    </row>
    <row r="3" ht="21.95" customHeight="1" spans="1:9">
      <c r="A3" s="51" t="s">
        <v>47</v>
      </c>
      <c r="B3" s="51"/>
      <c r="C3" s="51"/>
      <c r="D3" s="51"/>
      <c r="E3" s="51"/>
      <c r="F3" s="51"/>
      <c r="G3" s="51"/>
      <c r="H3" s="51"/>
    </row>
    <row r="4" ht="20.1" customHeight="1" spans="1:9">
      <c r="A4" s="52" t="s">
        <v>48</v>
      </c>
      <c r="B4" s="52" t="s">
        <v>49</v>
      </c>
      <c r="C4" s="52" t="s">
        <v>50</v>
      </c>
      <c r="D4" s="52" t="s">
        <v>51</v>
      </c>
      <c r="E4" s="52"/>
      <c r="F4" s="52" t="s">
        <v>52</v>
      </c>
      <c r="G4" s="52" t="s">
        <v>53</v>
      </c>
      <c r="H4" s="52" t="s">
        <v>10</v>
      </c>
    </row>
    <row r="5" ht="20.1" customHeight="1" spans="1:9">
      <c r="A5" s="52" t="s">
        <v>54</v>
      </c>
      <c r="B5" s="53" t="s">
        <v>55</v>
      </c>
      <c r="C5" s="54"/>
      <c r="D5" s="55"/>
      <c r="E5" s="55"/>
      <c r="F5" s="55"/>
      <c r="G5" s="55"/>
      <c r="H5" s="56"/>
    </row>
    <row r="6" ht="20.1" customHeight="1" spans="1:9">
      <c r="A6" s="54" t="s">
        <v>56</v>
      </c>
      <c r="B6" s="57" t="s">
        <v>55</v>
      </c>
      <c r="C6" s="54"/>
      <c r="D6" s="55"/>
      <c r="E6" s="55"/>
      <c r="F6" s="55"/>
      <c r="G6" s="55"/>
      <c r="H6" s="56"/>
    </row>
    <row r="7" ht="20.1" customHeight="1" spans="1:9">
      <c r="A7" s="54" t="s">
        <v>57</v>
      </c>
      <c r="B7" s="57" t="s">
        <v>58</v>
      </c>
      <c r="C7" s="54" t="s">
        <v>59</v>
      </c>
      <c r="D7" s="56">
        <v>1</v>
      </c>
      <c r="E7" s="56"/>
      <c r="F7" s="56">
        <f>SUM(工程量清单汇总表!E6:E13)*0.4%</f>
        <v>524.608206136</v>
      </c>
      <c r="G7" s="55"/>
      <c r="H7" s="56"/>
    </row>
    <row r="8" ht="20.1" customHeight="1" spans="1:9">
      <c r="A8" s="54" t="s">
        <v>60</v>
      </c>
      <c r="B8" s="57" t="s">
        <v>61</v>
      </c>
      <c r="C8" s="54" t="s">
        <v>59</v>
      </c>
      <c r="D8" s="56">
        <v>1</v>
      </c>
      <c r="E8" s="56"/>
      <c r="F8" s="56">
        <f>F7</f>
        <v>524.608206136</v>
      </c>
      <c r="G8" s="55"/>
      <c r="H8" s="56"/>
    </row>
    <row r="9" ht="20.1" customHeight="1" spans="1:9">
      <c r="A9" s="52" t="s">
        <v>62</v>
      </c>
      <c r="B9" s="53" t="s">
        <v>63</v>
      </c>
      <c r="C9" s="54"/>
      <c r="D9" s="56"/>
      <c r="E9" s="56"/>
      <c r="F9" s="56"/>
      <c r="G9" s="55"/>
      <c r="H9" s="56"/>
    </row>
    <row r="10" ht="20.1" customHeight="1" spans="1:9">
      <c r="A10" s="54" t="s">
        <v>64</v>
      </c>
      <c r="B10" s="57" t="s">
        <v>65</v>
      </c>
      <c r="C10" s="54" t="s">
        <v>59</v>
      </c>
      <c r="D10" s="56">
        <v>1</v>
      </c>
      <c r="E10" s="56"/>
      <c r="F10" s="56">
        <f>SUM(工程量清单汇总表!E6:E13)*0.6%</f>
        <v>786.912309204</v>
      </c>
      <c r="G10" s="55"/>
      <c r="H10" s="56"/>
    </row>
    <row r="11" ht="20.1" customHeight="1" spans="1:9">
      <c r="A11" s="54" t="s">
        <v>66</v>
      </c>
      <c r="B11" s="57" t="s">
        <v>67</v>
      </c>
      <c r="C11" s="54" t="s">
        <v>59</v>
      </c>
      <c r="D11" s="56">
        <v>1</v>
      </c>
      <c r="E11" s="56"/>
      <c r="F11" s="56">
        <f>SUM(工程量清单汇总表!E6:E13)*1.5%</f>
        <v>1967.28077301</v>
      </c>
      <c r="G11" s="55"/>
      <c r="H11" s="56"/>
    </row>
    <row r="12" ht="20.1" customHeight="1" spans="1:9">
      <c r="A12" s="54"/>
      <c r="B12" s="57"/>
      <c r="C12" s="54"/>
      <c r="D12" s="56"/>
      <c r="E12" s="56"/>
      <c r="F12" s="55"/>
      <c r="G12" s="55"/>
      <c r="H12" s="56"/>
    </row>
    <row r="13" ht="20.1" customHeight="1" spans="1:9">
      <c r="A13" s="54"/>
      <c r="B13" s="57"/>
      <c r="C13" s="54"/>
      <c r="D13" s="56"/>
      <c r="E13" s="56"/>
      <c r="F13" s="55"/>
      <c r="G13" s="55"/>
      <c r="H13" s="56"/>
    </row>
    <row r="14" s="21" customFormat="1" ht="30" customHeight="1" spans="1:9">
      <c r="A14" s="58"/>
      <c r="B14" s="59" t="s">
        <v>68</v>
      </c>
      <c r="C14" s="59"/>
      <c r="D14" s="60">
        <f>F7+F8+F10+F11</f>
        <v>3803.409494486</v>
      </c>
      <c r="E14" s="60"/>
      <c r="F14" s="60"/>
      <c r="G14" s="60"/>
      <c r="H14" s="61" t="s">
        <v>69</v>
      </c>
      <c r="I14" s="62"/>
    </row>
    <row r="15" ht="15" customHeight="1" spans="1:9">
      <c r="A15" s="63"/>
      <c r="B15" s="63"/>
      <c r="C15" s="63"/>
      <c r="D15" s="63"/>
      <c r="E15" s="63"/>
      <c r="F15" s="63"/>
      <c r="G15" s="63"/>
      <c r="H15" s="63"/>
    </row>
    <row r="16" spans="1:9">
      <c r="A16" s="22" t="s">
        <v>43</v>
      </c>
      <c r="C16" s="22" t="s">
        <v>44</v>
      </c>
    </row>
  </sheetData>
  <mergeCells count="16">
    <mergeCell ref="A1:H1"/>
    <mergeCell ref="A2:H2"/>
    <mergeCell ref="A3:H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B14:C14"/>
    <mergeCell ref="D14:G14"/>
    <mergeCell ref="A15:H15"/>
  </mergeCells>
  <printOptions horizontalCentered="1"/>
  <pageMargins left="0.751388888888889" right="0.751388888888889" top="1" bottom="1" header="0.5" footer="0.5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G15" sqref="G15"/>
    </sheetView>
  </sheetViews>
  <sheetFormatPr defaultColWidth="8" defaultRowHeight="12.75"/>
  <cols>
    <col min="1" max="1" width="9.625" style="22" customWidth="1"/>
    <col min="2" max="2" width="24.625" style="22" customWidth="1"/>
    <col min="3" max="3" width="6.125" style="22" customWidth="1"/>
    <col min="4" max="4" width="4.125" style="22" customWidth="1"/>
    <col min="5" max="5" width="3.875" style="22" customWidth="1"/>
    <col min="6" max="6" width="8" style="22" customWidth="1"/>
    <col min="7" max="7" width="9.625" style="22" customWidth="1"/>
    <col min="8" max="8" width="16.875" style="22" customWidth="1"/>
    <col min="9" max="16384" width="8" style="4"/>
  </cols>
  <sheetData>
    <row r="1" ht="27" customHeight="1" spans="1:8">
      <c r="A1" s="23" t="s">
        <v>45</v>
      </c>
      <c r="B1" s="23"/>
      <c r="C1" s="23"/>
      <c r="D1" s="23"/>
      <c r="E1" s="23"/>
      <c r="F1" s="23"/>
      <c r="G1" s="23"/>
      <c r="H1" s="23"/>
    </row>
    <row r="2" s="1" customFormat="1" ht="24" customHeight="1" spans="1:8">
      <c r="A2" s="24" t="s">
        <v>46</v>
      </c>
      <c r="B2" s="24"/>
      <c r="C2" s="24"/>
      <c r="D2" s="24"/>
      <c r="E2" s="24"/>
      <c r="F2" s="24"/>
      <c r="G2" s="24"/>
      <c r="H2" s="24"/>
    </row>
    <row r="3" ht="21.95" customHeight="1" spans="1:8">
      <c r="A3" s="25" t="s">
        <v>70</v>
      </c>
      <c r="B3" s="26"/>
      <c r="C3" s="26"/>
      <c r="D3" s="26"/>
      <c r="E3" s="26"/>
      <c r="F3" s="26"/>
      <c r="G3" s="26"/>
      <c r="H3" s="27"/>
    </row>
    <row r="4" ht="20.1" customHeight="1" spans="1:8">
      <c r="A4" s="28" t="s">
        <v>48</v>
      </c>
      <c r="B4" s="29" t="s">
        <v>49</v>
      </c>
      <c r="C4" s="29" t="s">
        <v>50</v>
      </c>
      <c r="D4" s="29" t="s">
        <v>51</v>
      </c>
      <c r="E4" s="29"/>
      <c r="F4" s="29" t="s">
        <v>52</v>
      </c>
      <c r="G4" s="29" t="s">
        <v>53</v>
      </c>
      <c r="H4" s="29" t="s">
        <v>10</v>
      </c>
    </row>
    <row r="5" ht="20.1" customHeight="1" spans="1:8">
      <c r="A5" s="28" t="s">
        <v>71</v>
      </c>
      <c r="B5" s="30" t="s">
        <v>72</v>
      </c>
      <c r="C5" s="31"/>
      <c r="D5" s="32"/>
      <c r="E5" s="32"/>
      <c r="F5" s="32"/>
      <c r="G5" s="32"/>
      <c r="H5" s="32"/>
    </row>
    <row r="6" ht="20.1" customHeight="1" spans="1:8">
      <c r="A6" s="33" t="s">
        <v>73</v>
      </c>
      <c r="B6" s="34" t="s">
        <v>74</v>
      </c>
      <c r="C6" s="31"/>
      <c r="D6" s="32"/>
      <c r="E6" s="32"/>
      <c r="F6" s="32"/>
      <c r="G6" s="32"/>
      <c r="H6" s="32"/>
    </row>
    <row r="7" ht="20.1" customHeight="1" spans="1:8">
      <c r="A7" s="33" t="s">
        <v>75</v>
      </c>
      <c r="B7" s="34" t="s">
        <v>15</v>
      </c>
      <c r="C7" s="31" t="s">
        <v>76</v>
      </c>
      <c r="D7" s="32">
        <f>路肩防护工程明细!G88</f>
        <v>148.064</v>
      </c>
      <c r="E7" s="32"/>
      <c r="F7" s="32">
        <v>122.31</v>
      </c>
      <c r="G7" s="32">
        <f>F7*D7</f>
        <v>18109.70784</v>
      </c>
      <c r="H7" s="32"/>
    </row>
    <row r="8" ht="20.1" customHeight="1" spans="1:8">
      <c r="A8" s="33" t="s">
        <v>77</v>
      </c>
      <c r="B8" s="34" t="s">
        <v>78</v>
      </c>
      <c r="C8" s="31"/>
      <c r="D8" s="32"/>
      <c r="E8" s="32"/>
      <c r="F8" s="32"/>
      <c r="G8" s="32"/>
      <c r="H8" s="32"/>
    </row>
    <row r="9" ht="20.1" customHeight="1" spans="1:8">
      <c r="A9" s="33" t="s">
        <v>79</v>
      </c>
      <c r="B9" s="34" t="s">
        <v>16</v>
      </c>
      <c r="C9" s="31" t="s">
        <v>76</v>
      </c>
      <c r="D9" s="32">
        <f>路肩防护工程明细!H88</f>
        <v>29.6128</v>
      </c>
      <c r="E9" s="32"/>
      <c r="F9" s="32">
        <v>42.38</v>
      </c>
      <c r="G9" s="32">
        <f>F9*D9</f>
        <v>1254.990464</v>
      </c>
      <c r="H9" s="32"/>
    </row>
    <row r="10" ht="20.1" customHeight="1" spans="1:8">
      <c r="A10" s="28" t="s">
        <v>80</v>
      </c>
      <c r="B10" s="30" t="s">
        <v>81</v>
      </c>
      <c r="C10" s="31"/>
      <c r="D10" s="32"/>
      <c r="E10" s="32"/>
      <c r="F10" s="32"/>
      <c r="G10" s="32"/>
      <c r="H10" s="32"/>
    </row>
    <row r="11" ht="20.1" customHeight="1" spans="1:8">
      <c r="A11" s="33" t="s">
        <v>82</v>
      </c>
      <c r="B11" s="34" t="s">
        <v>81</v>
      </c>
      <c r="C11" s="31"/>
      <c r="D11" s="32"/>
      <c r="E11" s="32"/>
      <c r="F11" s="32"/>
      <c r="G11" s="32"/>
      <c r="H11" s="32"/>
    </row>
    <row r="12" ht="25.5" customHeight="1" spans="1:8">
      <c r="A12" s="33" t="s">
        <v>83</v>
      </c>
      <c r="B12" s="34" t="s">
        <v>84</v>
      </c>
      <c r="C12" s="31" t="s">
        <v>85</v>
      </c>
      <c r="D12" s="32">
        <f>路肩防护工程明细!I88</f>
        <v>740.32</v>
      </c>
      <c r="E12" s="32"/>
      <c r="F12" s="32">
        <v>149.56</v>
      </c>
      <c r="G12" s="32">
        <f>F12*D12</f>
        <v>110722.2592</v>
      </c>
      <c r="H12" s="32" t="s">
        <v>86</v>
      </c>
    </row>
    <row r="13" ht="20.1" customHeight="1" spans="1:8">
      <c r="A13" s="33" t="s">
        <v>87</v>
      </c>
      <c r="B13" s="35" t="s">
        <v>88</v>
      </c>
      <c r="C13" s="36"/>
      <c r="D13" s="37"/>
      <c r="E13" s="38"/>
      <c r="F13" s="39"/>
      <c r="G13" s="39"/>
      <c r="H13" s="40"/>
    </row>
    <row r="14" ht="20.1" customHeight="1" spans="1:8">
      <c r="A14" s="33" t="s">
        <v>89</v>
      </c>
      <c r="B14" s="34" t="s">
        <v>90</v>
      </c>
      <c r="C14" s="31" t="s">
        <v>91</v>
      </c>
      <c r="D14" s="32">
        <f>路肩防护工程明细!K88*1.21</f>
        <v>187.187</v>
      </c>
      <c r="E14" s="32"/>
      <c r="F14" s="32">
        <v>2.73</v>
      </c>
      <c r="G14" s="32">
        <f>F14*D14</f>
        <v>511.02051</v>
      </c>
      <c r="H14" s="32" t="s">
        <v>92</v>
      </c>
    </row>
    <row r="15" ht="20.1" customHeight="1" spans="1:8">
      <c r="A15" s="33" t="s">
        <v>93</v>
      </c>
      <c r="B15" s="34" t="s">
        <v>94</v>
      </c>
      <c r="C15" s="31" t="s">
        <v>91</v>
      </c>
      <c r="D15" s="32">
        <f>D14</f>
        <v>187.187</v>
      </c>
      <c r="E15" s="32"/>
      <c r="F15" s="32">
        <v>2.96</v>
      </c>
      <c r="G15" s="32">
        <f>F15*D15</f>
        <v>554.07352</v>
      </c>
      <c r="H15" s="32"/>
    </row>
    <row r="16" s="21" customFormat="1" ht="30" customHeight="1" spans="1:8">
      <c r="A16" s="41"/>
      <c r="B16" s="42" t="s">
        <v>95</v>
      </c>
      <c r="C16" s="42"/>
      <c r="D16" s="43">
        <f>SUM(G5:G15)</f>
        <v>131152.051534</v>
      </c>
      <c r="E16" s="43"/>
      <c r="F16" s="43"/>
      <c r="G16" s="43"/>
      <c r="H16" s="44" t="s">
        <v>69</v>
      </c>
    </row>
    <row r="17" ht="22" customHeight="1" spans="1:9">
      <c r="A17" s="45"/>
      <c r="B17" s="46"/>
      <c r="C17" s="46"/>
      <c r="D17" s="46"/>
      <c r="E17" s="46"/>
      <c r="F17" s="46"/>
      <c r="G17" s="46"/>
      <c r="H17" s="46"/>
    </row>
    <row r="18" spans="1:9">
      <c r="A18" s="22" t="s">
        <v>43</v>
      </c>
      <c r="C18" s="22" t="s">
        <v>44</v>
      </c>
      <c r="I18" s="47"/>
    </row>
  </sheetData>
  <mergeCells count="18">
    <mergeCell ref="A1:H1"/>
    <mergeCell ref="A2:H2"/>
    <mergeCell ref="A3:H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B16:C16"/>
    <mergeCell ref="D16:G16"/>
    <mergeCell ref="A17:H17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zoomScale="90" zoomScaleNormal="90" workbookViewId="0">
      <selection activeCell="E14" sqref="E14"/>
    </sheetView>
  </sheetViews>
  <sheetFormatPr defaultColWidth="8" defaultRowHeight="12.75" outlineLevelCol="5"/>
  <cols>
    <col min="1" max="1" width="5.875" style="2" customWidth="1"/>
    <col min="2" max="2" width="7.375" style="2" customWidth="1"/>
    <col min="3" max="3" width="25.375" style="2" customWidth="1"/>
    <col min="4" max="4" width="20.5" style="2" customWidth="1"/>
    <col min="5" max="5" width="14.375" style="3" customWidth="1"/>
    <col min="6" max="6" width="10.5" style="4" customWidth="1"/>
    <col min="7" max="16384" width="8" style="4"/>
  </cols>
  <sheetData>
    <row r="1" ht="36" customHeight="1" spans="1:5">
      <c r="A1" s="5" t="s">
        <v>96</v>
      </c>
      <c r="B1" s="5"/>
      <c r="C1" s="5"/>
      <c r="D1" s="5"/>
      <c r="E1" s="6"/>
    </row>
    <row r="2" s="1" customFormat="1" ht="24" customHeight="1" spans="1:5">
      <c r="A2" s="7" t="s">
        <v>46</v>
      </c>
      <c r="B2" s="7"/>
      <c r="C2" s="7"/>
      <c r="D2" s="7"/>
      <c r="E2" s="7"/>
    </row>
    <row r="3" s="1" customFormat="1" ht="0.95" customHeight="1" spans="1:5">
      <c r="A3" s="8"/>
      <c r="B3" s="8"/>
      <c r="C3" s="8"/>
      <c r="D3" s="8"/>
      <c r="E3" s="9"/>
    </row>
    <row r="4" s="1" customFormat="1" ht="24" customHeight="1" spans="1:5">
      <c r="A4" s="10" t="s">
        <v>1</v>
      </c>
      <c r="B4" s="11" t="s">
        <v>97</v>
      </c>
      <c r="C4" s="11" t="s">
        <v>98</v>
      </c>
      <c r="D4" s="11"/>
      <c r="E4" s="12" t="s">
        <v>99</v>
      </c>
    </row>
    <row r="5" s="1" customFormat="1" ht="24" customHeight="1" spans="1:5">
      <c r="A5" s="13" t="s">
        <v>100</v>
      </c>
      <c r="B5" s="14" t="s">
        <v>101</v>
      </c>
      <c r="C5" s="14" t="s">
        <v>102</v>
      </c>
      <c r="D5" s="14"/>
      <c r="E5" s="15">
        <f>'【标表2】工程量清单表（100章）'!D14</f>
        <v>3803.409494486</v>
      </c>
    </row>
    <row r="6" s="1" customFormat="1" ht="24" customHeight="1" spans="1:5">
      <c r="A6" s="13" t="s">
        <v>103</v>
      </c>
      <c r="B6" s="14" t="s">
        <v>104</v>
      </c>
      <c r="C6" s="14" t="s">
        <v>105</v>
      </c>
      <c r="D6" s="14"/>
      <c r="E6" s="15"/>
    </row>
    <row r="7" s="1" customFormat="1" ht="24" customHeight="1" spans="1:5">
      <c r="A7" s="13" t="s">
        <v>106</v>
      </c>
      <c r="B7" s="14" t="s">
        <v>107</v>
      </c>
      <c r="C7" s="14" t="s">
        <v>108</v>
      </c>
      <c r="D7" s="14"/>
      <c r="E7" s="15">
        <f>'【标表2】工程量清单表（300章）'!D16</f>
        <v>131152.051534</v>
      </c>
    </row>
    <row r="8" s="1" customFormat="1" ht="24" customHeight="1" spans="1:5">
      <c r="A8" s="13" t="s">
        <v>109</v>
      </c>
      <c r="B8" s="14" t="s">
        <v>110</v>
      </c>
      <c r="C8" s="14" t="s">
        <v>111</v>
      </c>
      <c r="D8" s="14"/>
      <c r="E8" s="15"/>
    </row>
    <row r="9" s="1" customFormat="1" ht="24" customHeight="1" spans="1:5">
      <c r="A9" s="13" t="s">
        <v>112</v>
      </c>
      <c r="B9" s="14" t="s">
        <v>113</v>
      </c>
      <c r="C9" s="14" t="s">
        <v>114</v>
      </c>
      <c r="D9" s="14"/>
      <c r="E9" s="15"/>
    </row>
    <row r="10" s="1" customFormat="1" ht="24" customHeight="1" spans="1:5">
      <c r="A10" s="13" t="s">
        <v>115</v>
      </c>
      <c r="B10" s="14" t="s">
        <v>116</v>
      </c>
      <c r="C10" s="14" t="s">
        <v>117</v>
      </c>
      <c r="D10" s="14"/>
      <c r="E10" s="15"/>
    </row>
    <row r="11" s="1" customFormat="1" ht="24" customHeight="1" spans="1:5">
      <c r="A11" s="13" t="s">
        <v>118</v>
      </c>
      <c r="B11" s="14" t="s">
        <v>119</v>
      </c>
      <c r="C11" s="14" t="s">
        <v>120</v>
      </c>
      <c r="D11" s="14"/>
      <c r="E11" s="15"/>
    </row>
    <row r="12" s="1" customFormat="1" ht="24" customHeight="1" spans="1:5">
      <c r="A12" s="13" t="s">
        <v>121</v>
      </c>
      <c r="B12" s="14" t="s">
        <v>122</v>
      </c>
      <c r="C12" s="14" t="s">
        <v>123</v>
      </c>
      <c r="D12" s="14"/>
      <c r="E12" s="15"/>
    </row>
    <row r="13" s="1" customFormat="1" ht="24" customHeight="1" spans="1:5">
      <c r="A13" s="13" t="s">
        <v>124</v>
      </c>
      <c r="B13" s="14" t="s">
        <v>125</v>
      </c>
      <c r="C13" s="14" t="s">
        <v>126</v>
      </c>
      <c r="D13" s="14"/>
      <c r="E13" s="15"/>
    </row>
    <row r="14" s="1" customFormat="1" ht="24" customHeight="1" spans="1:5">
      <c r="A14" s="13" t="s">
        <v>127</v>
      </c>
      <c r="B14" s="14" t="s">
        <v>128</v>
      </c>
      <c r="C14" s="14"/>
      <c r="D14" s="14"/>
      <c r="E14" s="15">
        <f>SUM(E5:E13)</f>
        <v>134955.461028486</v>
      </c>
    </row>
    <row r="15" s="1" customFormat="1" ht="24" customHeight="1" spans="1:5">
      <c r="A15" s="13" t="s">
        <v>129</v>
      </c>
      <c r="B15" s="14" t="s">
        <v>130</v>
      </c>
      <c r="C15" s="14"/>
      <c r="D15" s="14"/>
      <c r="E15" s="15"/>
    </row>
    <row r="16" s="1" customFormat="1" ht="24" customHeight="1" spans="1:5">
      <c r="A16" s="13" t="s">
        <v>131</v>
      </c>
      <c r="B16" s="14" t="s">
        <v>132</v>
      </c>
      <c r="C16" s="14"/>
      <c r="D16" s="14"/>
      <c r="E16" s="15"/>
    </row>
    <row r="17" s="1" customFormat="1" ht="24" customHeight="1" spans="1:6">
      <c r="A17" s="13" t="s">
        <v>133</v>
      </c>
      <c r="B17" s="14" t="s">
        <v>134</v>
      </c>
      <c r="C17" s="14"/>
      <c r="D17" s="14"/>
      <c r="E17" s="15"/>
    </row>
    <row r="18" s="1" customFormat="1" ht="24" customHeight="1" spans="1:6">
      <c r="A18" s="13" t="s">
        <v>135</v>
      </c>
      <c r="B18" s="14" t="s">
        <v>136</v>
      </c>
      <c r="C18" s="14"/>
      <c r="D18" s="14"/>
      <c r="E18" s="15">
        <f>E14*3%</f>
        <v>4048.66383085458</v>
      </c>
      <c r="F18" s="16"/>
    </row>
    <row r="19" s="1" customFormat="1" ht="24" customHeight="1" spans="1:6">
      <c r="A19" s="13" t="s">
        <v>137</v>
      </c>
      <c r="B19" s="14" t="s">
        <v>138</v>
      </c>
      <c r="C19" s="14"/>
      <c r="D19" s="14"/>
      <c r="E19" s="15">
        <f>E14+E17+E18</f>
        <v>139004.124859341</v>
      </c>
    </row>
    <row r="20" ht="18.95" customHeight="1" spans="1:6">
      <c r="A20" s="17" t="s">
        <v>139</v>
      </c>
      <c r="B20" s="17"/>
      <c r="C20" s="17"/>
      <c r="D20" s="17"/>
      <c r="E20" s="18" t="s">
        <v>140</v>
      </c>
    </row>
    <row r="21" s="1" customFormat="1" ht="14.25" spans="1:6">
      <c r="A21" s="19" t="s">
        <v>43</v>
      </c>
      <c r="B21" s="19"/>
      <c r="C21" s="19"/>
      <c r="D21" s="19" t="s">
        <v>44</v>
      </c>
      <c r="E21" s="20"/>
    </row>
  </sheetData>
  <mergeCells count="19">
    <mergeCell ref="A1:E1"/>
    <mergeCell ref="A2:E2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B14:D14"/>
    <mergeCell ref="B15:D15"/>
    <mergeCell ref="B16:D16"/>
    <mergeCell ref="B17:D17"/>
    <mergeCell ref="B18:D18"/>
    <mergeCell ref="B19:D19"/>
    <mergeCell ref="A20:D20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路肩防护工程明细</vt:lpstr>
      <vt:lpstr>【标表2】工程量清单表（100章）</vt:lpstr>
      <vt:lpstr>【标表2】工程量清单表（300章）</vt:lpstr>
      <vt:lpstr>工程量清单汇总表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WPS_1691753761</cp:lastModifiedBy>
  <dcterms:created xsi:type="dcterms:W3CDTF">2006-09-16T00:00:00Z</dcterms:created>
  <cp:lastPrinted>2025-07-02T01:18:00Z</cp:lastPrinted>
  <dcterms:modified xsi:type="dcterms:W3CDTF">2025-11-19T06:58:36Z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3726AF2500154FD2AF7D1618EFE3218F_12</vt:lpwstr>
  </property>
  <property fmtid="{D5CDD505-2E9C-101B-9397-08002B2CF9AE}" pid="3" name="KSOProductBuildVer">
    <vt:lpwstr>2052-12.1.0.23542</vt:lpwstr>
  </property>
</Properties>
</file>